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cjvrancearo-my.sharepoint.com/personal/dusinschi_andreea_cjvrancea_ro/Documents/Desktop/13 august site/"/>
    </mc:Choice>
  </mc:AlternateContent>
  <xr:revisionPtr revIDLastSave="6" documentId="13_ncr:1_{50655050-1CC7-4AC6-9012-22CD36B692C4}" xr6:coauthVersionLast="47" xr6:coauthVersionMax="47" xr10:uidLastSave="{4BC5655A-9DD0-4308-89BE-82C7198F1AF4}"/>
  <bookViews>
    <workbookView xWindow="-120" yWindow="-120" windowWidth="29040" windowHeight="15720" tabRatio="729" xr2:uid="{00000000-000D-0000-FFFF-FFFF00000000}"/>
  </bookViews>
  <sheets>
    <sheet name="ANEXA 1  contra" sheetId="10" r:id="rId1"/>
    <sheet name="ANEXA 2 contra" sheetId="11" r:id="rId2"/>
    <sheet name="Anexa 3 contra" sheetId="12" r:id="rId3"/>
    <sheet name="Anexa 4 contra" sheetId="13" r:id="rId4"/>
    <sheet name="Anexa 5 contra" sheetId="14" r:id="rId5"/>
  </sheets>
  <externalReferences>
    <externalReference r:id="rId6"/>
  </externalReferences>
  <definedNames>
    <definedName name="anexa" localSheetId="1">'ANEXA 2 contra'!$I$4</definedName>
    <definedName name="anexa">#REF!</definedName>
    <definedName name="Excel_BuiltIn_Print_Area" localSheetId="1">'ANEXA 2 contra'!$A$1:$L$162</definedName>
    <definedName name="Excel_BuiltIn_Print_Titles" localSheetId="0">'ANEXA 1  contra'!$A$12:$IU$14</definedName>
    <definedName name="Excel_BuiltIn_Print_Titles" localSheetId="1">'ANEXA 2 contra'!$A$13:$IS$17</definedName>
    <definedName name="Excel_BuiltIn_Print_Titles" localSheetId="3">'Anexa 4 contra'!$A$11:$IT$13</definedName>
    <definedName name="Excel_BuiltIn_Print_Titles_1" localSheetId="1">'ANEXA 2 contra'!$A$16:$IQ$17</definedName>
    <definedName name="Excel_BuiltIn_Print_Titles_1">#REF!</definedName>
    <definedName name="Excel_BuiltIn_Print_Titles_2">#REF!</definedName>
    <definedName name="Excel_BuiltIn_Print_Titles_4">(#REF!,#REF!)</definedName>
    <definedName name="Excel_BuiltIn_Print_Titles_5_1" localSheetId="0">'ANEXA 1  contra'!$A$12:$B$14</definedName>
    <definedName name="Excel_BuiltIn_Print_Titles_5_1">#REF!</definedName>
    <definedName name="_xlnm.Print_Titles" localSheetId="0">'ANEXA 1  contra'!$12:$14</definedName>
    <definedName name="_xlnm.Print_Titles" localSheetId="1">'ANEXA 2 contra'!$13:$17</definedName>
    <definedName name="_xlnm.Print_Titles" localSheetId="3">'Anexa 4 contra'!$11:$13</definedName>
    <definedName name="_xlnm.Print_Area" localSheetId="1">'ANEXA 2 contra'!$A$1:$O$161</definedName>
    <definedName name="_xlnm.Print_Area" localSheetId="4">'Anexa 5 contra'!$A$1:$K$44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4" i="14" l="1"/>
  <c r="J24" i="14"/>
  <c r="I24" i="14"/>
  <c r="H24" i="14"/>
  <c r="G24" i="14"/>
  <c r="F24" i="14"/>
  <c r="K18" i="14"/>
  <c r="J18" i="14"/>
  <c r="J25" i="14" s="1"/>
  <c r="I18" i="14"/>
  <c r="H18" i="14"/>
  <c r="H25" i="14" s="1"/>
  <c r="G18" i="14"/>
  <c r="G25" i="14" s="1"/>
  <c r="I25" i="14" s="1"/>
  <c r="K25" i="14" s="1"/>
  <c r="F14" i="14"/>
  <c r="F18" i="14" s="1"/>
  <c r="F25" i="14" s="1"/>
  <c r="D14" i="14"/>
  <c r="D18" i="14" s="1"/>
  <c r="E47" i="13"/>
  <c r="E45" i="13" s="1"/>
  <c r="E46" i="13"/>
  <c r="I45" i="13"/>
  <c r="H45" i="13"/>
  <c r="G32" i="13"/>
  <c r="I28" i="13"/>
  <c r="H28" i="13"/>
  <c r="G28" i="13"/>
  <c r="E28" i="13"/>
  <c r="I26" i="13"/>
  <c r="H26" i="13"/>
  <c r="I25" i="13"/>
  <c r="I23" i="13" s="1"/>
  <c r="H25" i="13"/>
  <c r="H23" i="13" s="1"/>
  <c r="G25" i="13"/>
  <c r="G23" i="13" s="1"/>
  <c r="G22" i="13" s="1"/>
  <c r="E25" i="13"/>
  <c r="E23" i="13" s="1"/>
  <c r="F23" i="13"/>
  <c r="I19" i="13"/>
  <c r="H19" i="13"/>
  <c r="G19" i="13"/>
  <c r="I18" i="13"/>
  <c r="H18" i="13"/>
  <c r="H14" i="13" s="1"/>
  <c r="I15" i="13"/>
  <c r="I14" i="13" s="1"/>
  <c r="H15" i="13"/>
  <c r="G15" i="13"/>
  <c r="G14" i="13" s="1"/>
  <c r="F15" i="13"/>
  <c r="F14" i="13" s="1"/>
  <c r="E15" i="13"/>
  <c r="E14" i="13"/>
  <c r="G19" i="12"/>
  <c r="G18" i="12"/>
  <c r="F18" i="12"/>
  <c r="F17" i="12"/>
  <c r="D17" i="12"/>
  <c r="C17" i="12"/>
  <c r="M138" i="11"/>
  <c r="N138" i="11" s="1"/>
  <c r="M137" i="11"/>
  <c r="N137" i="11" s="1"/>
  <c r="H131" i="11"/>
  <c r="F131" i="11"/>
  <c r="I128" i="11"/>
  <c r="J128" i="11" s="1"/>
  <c r="K128" i="11" s="1"/>
  <c r="I127" i="11"/>
  <c r="J127" i="11" s="1"/>
  <c r="K127" i="11" s="1"/>
  <c r="I126" i="11"/>
  <c r="I125" i="11" s="1"/>
  <c r="L125" i="11"/>
  <c r="H125" i="11"/>
  <c r="G125" i="11"/>
  <c r="F125" i="11"/>
  <c r="J124" i="11"/>
  <c r="K124" i="11" s="1"/>
  <c r="I124" i="11"/>
  <c r="J123" i="11"/>
  <c r="J122" i="11" s="1"/>
  <c r="I123" i="11"/>
  <c r="I122" i="11" s="1"/>
  <c r="I121" i="11" s="1"/>
  <c r="L122" i="11"/>
  <c r="L121" i="11" s="1"/>
  <c r="H122" i="11"/>
  <c r="H121" i="11" s="1"/>
  <c r="G122" i="11"/>
  <c r="F122" i="11"/>
  <c r="G121" i="11"/>
  <c r="F121" i="11"/>
  <c r="I120" i="11"/>
  <c r="J120" i="11" s="1"/>
  <c r="N119" i="11"/>
  <c r="M119" i="11"/>
  <c r="I117" i="11"/>
  <c r="J117" i="11" s="1"/>
  <c r="K117" i="11" s="1"/>
  <c r="J116" i="11"/>
  <c r="K116" i="11" s="1"/>
  <c r="I116" i="11"/>
  <c r="J115" i="11"/>
  <c r="K115" i="11" s="1"/>
  <c r="I115" i="11"/>
  <c r="L114" i="11"/>
  <c r="I114" i="11" s="1"/>
  <c r="H114" i="11"/>
  <c r="G114" i="11"/>
  <c r="F114" i="11"/>
  <c r="F113" i="11" s="1"/>
  <c r="L113" i="11"/>
  <c r="M113" i="11" s="1"/>
  <c r="H113" i="11"/>
  <c r="G113" i="11"/>
  <c r="H112" i="11"/>
  <c r="J111" i="11"/>
  <c r="K111" i="11" s="1"/>
  <c r="I111" i="11"/>
  <c r="I110" i="11"/>
  <c r="I107" i="11" s="1"/>
  <c r="M109" i="11"/>
  <c r="N109" i="11" s="1"/>
  <c r="J108" i="11"/>
  <c r="L107" i="11"/>
  <c r="M107" i="11" s="1"/>
  <c r="H107" i="11"/>
  <c r="G107" i="11"/>
  <c r="F107" i="11"/>
  <c r="I105" i="11"/>
  <c r="J105" i="11" s="1"/>
  <c r="K105" i="11" s="1"/>
  <c r="I104" i="11"/>
  <c r="J104" i="11" s="1"/>
  <c r="K104" i="11" s="1"/>
  <c r="K103" i="11"/>
  <c r="J103" i="11"/>
  <c r="I103" i="11"/>
  <c r="I101" i="11"/>
  <c r="J101" i="11" s="1"/>
  <c r="K101" i="11" s="1"/>
  <c r="I100" i="11"/>
  <c r="J100" i="11" s="1"/>
  <c r="K100" i="11" s="1"/>
  <c r="L99" i="11"/>
  <c r="I99" i="11" s="1"/>
  <c r="J99" i="11" s="1"/>
  <c r="H99" i="11"/>
  <c r="G99" i="11"/>
  <c r="F99" i="11"/>
  <c r="I98" i="11"/>
  <c r="J98" i="11" s="1"/>
  <c r="K98" i="11" s="1"/>
  <c r="I97" i="11"/>
  <c r="I95" i="11" s="1"/>
  <c r="M96" i="11"/>
  <c r="N96" i="11" s="1"/>
  <c r="L95" i="11"/>
  <c r="L94" i="11" s="1"/>
  <c r="H95" i="11"/>
  <c r="M95" i="11" s="1"/>
  <c r="G95" i="11"/>
  <c r="G112" i="11" s="1"/>
  <c r="F95" i="11"/>
  <c r="F94" i="11" s="1"/>
  <c r="M92" i="11"/>
  <c r="N92" i="11" s="1"/>
  <c r="J90" i="11"/>
  <c r="I89" i="11"/>
  <c r="I87" i="11" s="1"/>
  <c r="J88" i="11"/>
  <c r="I88" i="11"/>
  <c r="M87" i="11"/>
  <c r="N87" i="11" s="1"/>
  <c r="L87" i="11"/>
  <c r="H87" i="11"/>
  <c r="G87" i="11"/>
  <c r="F87" i="11"/>
  <c r="M86" i="11"/>
  <c r="N86" i="11" s="1"/>
  <c r="K85" i="11"/>
  <c r="J84" i="11"/>
  <c r="K84" i="11" s="1"/>
  <c r="I84" i="11"/>
  <c r="I83" i="11"/>
  <c r="J83" i="11" s="1"/>
  <c r="K83" i="11" s="1"/>
  <c r="J82" i="11"/>
  <c r="K82" i="11" s="1"/>
  <c r="I82" i="11"/>
  <c r="J81" i="11"/>
  <c r="K81" i="11" s="1"/>
  <c r="I80" i="11"/>
  <c r="J80" i="11" s="1"/>
  <c r="L78" i="11"/>
  <c r="H78" i="11"/>
  <c r="F78" i="11"/>
  <c r="N77" i="11"/>
  <c r="M77" i="11"/>
  <c r="M76" i="11"/>
  <c r="N76" i="11" s="1"/>
  <c r="I75" i="11"/>
  <c r="J75" i="11" s="1"/>
  <c r="K75" i="11" s="1"/>
  <c r="I74" i="11"/>
  <c r="J74" i="11" s="1"/>
  <c r="I73" i="11"/>
  <c r="L72" i="11"/>
  <c r="I72" i="11" s="1"/>
  <c r="F72" i="11"/>
  <c r="K71" i="11"/>
  <c r="J71" i="11"/>
  <c r="I71" i="11"/>
  <c r="I70" i="11"/>
  <c r="J70" i="11" s="1"/>
  <c r="K70" i="11" s="1"/>
  <c r="N69" i="11"/>
  <c r="M69" i="11"/>
  <c r="K69" i="11"/>
  <c r="J68" i="11"/>
  <c r="L67" i="11"/>
  <c r="M67" i="11" s="1"/>
  <c r="K67" i="11"/>
  <c r="H67" i="11"/>
  <c r="G67" i="11"/>
  <c r="F67" i="11"/>
  <c r="J66" i="11"/>
  <c r="K66" i="11" s="1"/>
  <c r="I65" i="11"/>
  <c r="J65" i="11" s="1"/>
  <c r="K65" i="11" s="1"/>
  <c r="I64" i="11"/>
  <c r="J64" i="11" s="1"/>
  <c r="H63" i="11"/>
  <c r="G63" i="11"/>
  <c r="F63" i="11"/>
  <c r="M62" i="11"/>
  <c r="N62" i="11" s="1"/>
  <c r="J61" i="11"/>
  <c r="K61" i="11" s="1"/>
  <c r="I61" i="11"/>
  <c r="I60" i="11"/>
  <c r="J60" i="11" s="1"/>
  <c r="K60" i="11" s="1"/>
  <c r="K59" i="11" s="1"/>
  <c r="K57" i="11" s="1"/>
  <c r="L59" i="11"/>
  <c r="L57" i="11" s="1"/>
  <c r="M57" i="11" s="1"/>
  <c r="I59" i="11"/>
  <c r="I57" i="11" s="1"/>
  <c r="H57" i="11"/>
  <c r="G57" i="11"/>
  <c r="F57" i="11"/>
  <c r="K56" i="11"/>
  <c r="J55" i="11"/>
  <c r="K55" i="11" s="1"/>
  <c r="I55" i="11"/>
  <c r="M54" i="11"/>
  <c r="N54" i="11" s="1"/>
  <c r="N53" i="11"/>
  <c r="M53" i="11"/>
  <c r="K53" i="11"/>
  <c r="M52" i="11"/>
  <c r="N52" i="11" s="1"/>
  <c r="K51" i="11"/>
  <c r="K48" i="11" s="1"/>
  <c r="K46" i="11" s="1"/>
  <c r="J51" i="11"/>
  <c r="J48" i="11" s="1"/>
  <c r="M50" i="11"/>
  <c r="N49" i="11"/>
  <c r="M49" i="11"/>
  <c r="L48" i="11"/>
  <c r="M48" i="11" s="1"/>
  <c r="H48" i="11"/>
  <c r="F48" i="11"/>
  <c r="F46" i="11" s="1"/>
  <c r="F45" i="11" s="1"/>
  <c r="I47" i="11"/>
  <c r="I46" i="11" s="1"/>
  <c r="L46" i="11"/>
  <c r="H46" i="11"/>
  <c r="H45" i="11" s="1"/>
  <c r="G46" i="11"/>
  <c r="J42" i="11"/>
  <c r="K42" i="11" s="1"/>
  <c r="I42" i="11"/>
  <c r="N40" i="11"/>
  <c r="M40" i="11"/>
  <c r="J39" i="11"/>
  <c r="K39" i="11" s="1"/>
  <c r="J38" i="11"/>
  <c r="I38" i="11"/>
  <c r="H38" i="11"/>
  <c r="G38" i="11"/>
  <c r="F38" i="11"/>
  <c r="I36" i="11"/>
  <c r="J36" i="11" s="1"/>
  <c r="K36" i="11" s="1"/>
  <c r="I35" i="11"/>
  <c r="J35" i="11" s="1"/>
  <c r="K35" i="11" s="1"/>
  <c r="I34" i="11"/>
  <c r="J34" i="11" s="1"/>
  <c r="K34" i="11" s="1"/>
  <c r="L33" i="11"/>
  <c r="I33" i="11" s="1"/>
  <c r="J32" i="11"/>
  <c r="K32" i="11" s="1"/>
  <c r="I32" i="11"/>
  <c r="H31" i="11"/>
  <c r="G31" i="11"/>
  <c r="F31" i="11"/>
  <c r="F19" i="11" s="1"/>
  <c r="F18" i="11" s="1"/>
  <c r="I30" i="11"/>
  <c r="J30" i="11" s="1"/>
  <c r="K30" i="11" s="1"/>
  <c r="I29" i="11"/>
  <c r="J29" i="11" s="1"/>
  <c r="K29" i="11" s="1"/>
  <c r="I28" i="11"/>
  <c r="J28" i="11" s="1"/>
  <c r="K28" i="11" s="1"/>
  <c r="I27" i="11"/>
  <c r="J27" i="11" s="1"/>
  <c r="K27" i="11" s="1"/>
  <c r="I26" i="11"/>
  <c r="J26" i="11" s="1"/>
  <c r="K26" i="11" s="1"/>
  <c r="I25" i="11"/>
  <c r="J25" i="11" s="1"/>
  <c r="K25" i="11" s="1"/>
  <c r="L20" i="11"/>
  <c r="K20" i="11"/>
  <c r="J20" i="11"/>
  <c r="I20" i="11"/>
  <c r="H20" i="11"/>
  <c r="H19" i="11" s="1"/>
  <c r="H18" i="11" s="1"/>
  <c r="G20" i="11"/>
  <c r="G19" i="11" s="1"/>
  <c r="G18" i="11" s="1"/>
  <c r="F20" i="11"/>
  <c r="K70" i="10"/>
  <c r="J70" i="10"/>
  <c r="H70" i="10"/>
  <c r="H69" i="10"/>
  <c r="H68" i="10"/>
  <c r="L67" i="10"/>
  <c r="G67" i="10"/>
  <c r="L66" i="10"/>
  <c r="K64" i="10"/>
  <c r="J64" i="10"/>
  <c r="H64" i="10"/>
  <c r="G64" i="10"/>
  <c r="K62" i="10"/>
  <c r="J62" i="10"/>
  <c r="H62" i="10"/>
  <c r="K61" i="10"/>
  <c r="J61" i="10"/>
  <c r="H61" i="10"/>
  <c r="G61" i="10"/>
  <c r="G36" i="10"/>
  <c r="M34" i="10"/>
  <c r="H34" i="10"/>
  <c r="L34" i="10" s="1"/>
  <c r="G34" i="10"/>
  <c r="H33" i="10"/>
  <c r="H20" i="10" s="1"/>
  <c r="G33" i="10"/>
  <c r="M32" i="10"/>
  <c r="L32" i="10"/>
  <c r="G32" i="10"/>
  <c r="K31" i="10"/>
  <c r="M31" i="10" s="1"/>
  <c r="J31" i="10"/>
  <c r="L31" i="10" s="1"/>
  <c r="G31" i="10"/>
  <c r="M30" i="10"/>
  <c r="L30" i="10"/>
  <c r="G30" i="10"/>
  <c r="H29" i="10"/>
  <c r="H28" i="10"/>
  <c r="G28" i="10"/>
  <c r="H27" i="10"/>
  <c r="G27" i="10"/>
  <c r="M26" i="10"/>
  <c r="L26" i="10"/>
  <c r="G26" i="10"/>
  <c r="G25" i="10" s="1"/>
  <c r="G24" i="10" s="1"/>
  <c r="K25" i="10"/>
  <c r="K24" i="10" s="1"/>
  <c r="J25" i="10"/>
  <c r="J24" i="10" s="1"/>
  <c r="H25" i="10"/>
  <c r="M23" i="10"/>
  <c r="L23" i="10"/>
  <c r="G23" i="10"/>
  <c r="M22" i="10"/>
  <c r="L22" i="10"/>
  <c r="G22" i="10"/>
  <c r="L19" i="10"/>
  <c r="G19" i="10"/>
  <c r="G18" i="10"/>
  <c r="G17" i="10"/>
  <c r="M16" i="10"/>
  <c r="L16" i="10"/>
  <c r="G16" i="10"/>
  <c r="K15" i="10"/>
  <c r="J15" i="10"/>
  <c r="H15" i="10"/>
  <c r="G15" i="10"/>
  <c r="H73" i="10" l="1"/>
  <c r="H18" i="12"/>
  <c r="G17" i="12"/>
  <c r="H17" i="12" s="1"/>
  <c r="J33" i="11"/>
  <c r="K33" i="11" s="1"/>
  <c r="I31" i="11"/>
  <c r="K80" i="11"/>
  <c r="J78" i="11"/>
  <c r="S63" i="11" s="1"/>
  <c r="N57" i="11"/>
  <c r="K74" i="11"/>
  <c r="K73" i="11" s="1"/>
  <c r="K72" i="11" s="1"/>
  <c r="J73" i="11"/>
  <c r="J72" i="11" s="1"/>
  <c r="N107" i="11"/>
  <c r="I113" i="11"/>
  <c r="N113" i="11" s="1"/>
  <c r="J114" i="11"/>
  <c r="J113" i="11" s="1"/>
  <c r="K99" i="11"/>
  <c r="I94" i="11"/>
  <c r="I135" i="11"/>
  <c r="I112" i="11"/>
  <c r="F93" i="11"/>
  <c r="F44" i="11" s="1"/>
  <c r="F43" i="11" s="1"/>
  <c r="F130" i="11" s="1"/>
  <c r="F134" i="11"/>
  <c r="K114" i="11"/>
  <c r="K113" i="11" s="1"/>
  <c r="K19" i="11"/>
  <c r="K18" i="11" s="1"/>
  <c r="I19" i="11"/>
  <c r="I18" i="11" s="1"/>
  <c r="L39" i="11"/>
  <c r="L38" i="11" s="1"/>
  <c r="M38" i="11" s="1"/>
  <c r="N38" i="11" s="1"/>
  <c r="K38" i="11"/>
  <c r="K64" i="11"/>
  <c r="K63" i="11" s="1"/>
  <c r="K45" i="11" s="1"/>
  <c r="J63" i="11"/>
  <c r="N95" i="11"/>
  <c r="K31" i="11"/>
  <c r="L134" i="11"/>
  <c r="M46" i="11"/>
  <c r="N46" i="11" s="1"/>
  <c r="J59" i="11"/>
  <c r="J57" i="11" s="1"/>
  <c r="J97" i="11"/>
  <c r="F135" i="11"/>
  <c r="J89" i="11"/>
  <c r="K89" i="11" s="1"/>
  <c r="K87" i="11" s="1"/>
  <c r="K108" i="11"/>
  <c r="G135" i="11"/>
  <c r="H135" i="11"/>
  <c r="L112" i="11"/>
  <c r="M112" i="11" s="1"/>
  <c r="K123" i="11"/>
  <c r="K122" i="11" s="1"/>
  <c r="J126" i="11"/>
  <c r="G94" i="11"/>
  <c r="J31" i="11"/>
  <c r="J19" i="11" s="1"/>
  <c r="J18" i="11" s="1"/>
  <c r="L31" i="11"/>
  <c r="L19" i="11" s="1"/>
  <c r="L63" i="11"/>
  <c r="M63" i="11" s="1"/>
  <c r="I78" i="11"/>
  <c r="I63" i="11" s="1"/>
  <c r="I45" i="11" s="1"/>
  <c r="H94" i="11"/>
  <c r="J110" i="11"/>
  <c r="K110" i="11" s="1"/>
  <c r="J47" i="11"/>
  <c r="J46" i="11" s="1"/>
  <c r="L135" i="11"/>
  <c r="M135" i="11" s="1"/>
  <c r="L24" i="10"/>
  <c r="J21" i="10"/>
  <c r="G21" i="10"/>
  <c r="G20" i="10" s="1"/>
  <c r="G35" i="10" s="1"/>
  <c r="G41" i="10" s="1"/>
  <c r="G47" i="10" s="1"/>
  <c r="G53" i="10" s="1"/>
  <c r="K21" i="10"/>
  <c r="M24" i="10"/>
  <c r="L25" i="10"/>
  <c r="L15" i="10"/>
  <c r="M25" i="10"/>
  <c r="J68" i="10"/>
  <c r="K68" i="10"/>
  <c r="M15" i="10"/>
  <c r="L141" i="11" l="1"/>
  <c r="L18" i="11"/>
  <c r="N63" i="11"/>
  <c r="I93" i="11"/>
  <c r="I44" i="11" s="1"/>
  <c r="I43" i="11" s="1"/>
  <c r="I130" i="11" s="1"/>
  <c r="I132" i="11" s="1"/>
  <c r="I134" i="11"/>
  <c r="I139" i="11" s="1"/>
  <c r="H93" i="11"/>
  <c r="H44" i="11" s="1"/>
  <c r="H43" i="11" s="1"/>
  <c r="H130" i="11" s="1"/>
  <c r="H134" i="11"/>
  <c r="H139" i="11" s="1"/>
  <c r="J87" i="11"/>
  <c r="L45" i="11"/>
  <c r="J95" i="11"/>
  <c r="K97" i="11"/>
  <c r="K95" i="11" s="1"/>
  <c r="G93" i="11"/>
  <c r="G44" i="11" s="1"/>
  <c r="G43" i="11" s="1"/>
  <c r="G130" i="11" s="1"/>
  <c r="G132" i="11" s="1"/>
  <c r="G134" i="11"/>
  <c r="G139" i="11" s="1"/>
  <c r="L93" i="11"/>
  <c r="K126" i="11"/>
  <c r="K125" i="11" s="1"/>
  <c r="J125" i="11"/>
  <c r="J121" i="11" s="1"/>
  <c r="K121" i="11"/>
  <c r="M94" i="11"/>
  <c r="N94" i="11" s="1"/>
  <c r="N112" i="11"/>
  <c r="J107" i="11"/>
  <c r="L140" i="11"/>
  <c r="L139" i="11"/>
  <c r="N135" i="11"/>
  <c r="J45" i="11"/>
  <c r="K107" i="11"/>
  <c r="M21" i="10"/>
  <c r="K20" i="10"/>
  <c r="L21" i="10"/>
  <c r="J20" i="10"/>
  <c r="L44" i="11" l="1"/>
  <c r="M45" i="11"/>
  <c r="N45" i="11" s="1"/>
  <c r="M93" i="11"/>
  <c r="N93" i="11" s="1"/>
  <c r="M18" i="11"/>
  <c r="M139" i="11"/>
  <c r="N139" i="11" s="1"/>
  <c r="M134" i="11"/>
  <c r="N134" i="11" s="1"/>
  <c r="K94" i="11"/>
  <c r="K135" i="11"/>
  <c r="K112" i="11"/>
  <c r="J94" i="11"/>
  <c r="J135" i="11"/>
  <c r="J112" i="11"/>
  <c r="J73" i="10"/>
  <c r="L20" i="10"/>
  <c r="J35" i="10"/>
  <c r="K73" i="10"/>
  <c r="M20" i="10"/>
  <c r="K35" i="10"/>
  <c r="J93" i="11" l="1"/>
  <c r="J44" i="11" s="1"/>
  <c r="J43" i="11" s="1"/>
  <c r="J130" i="11" s="1"/>
  <c r="J132" i="11" s="1"/>
  <c r="J134" i="11"/>
  <c r="J139" i="11" s="1"/>
  <c r="K134" i="11"/>
  <c r="K139" i="11" s="1"/>
  <c r="K93" i="11"/>
  <c r="K44" i="11" s="1"/>
  <c r="K43" i="11" s="1"/>
  <c r="K130" i="11" s="1"/>
  <c r="K132" i="11" s="1"/>
  <c r="L43" i="11"/>
  <c r="M44" i="11"/>
  <c r="N44" i="11" s="1"/>
  <c r="K42" i="10"/>
  <c r="M42" i="10" s="1"/>
  <c r="M35" i="10"/>
  <c r="K36" i="10"/>
  <c r="M36" i="10" s="1"/>
  <c r="J41" i="10"/>
  <c r="J42" i="10"/>
  <c r="J36" i="10"/>
  <c r="M43" i="11" l="1"/>
  <c r="N43" i="11" s="1"/>
  <c r="L130" i="11"/>
  <c r="J47" i="10"/>
  <c r="K41" i="10"/>
  <c r="M130" i="11" l="1"/>
  <c r="N130" i="11" s="1"/>
  <c r="L132" i="11"/>
  <c r="M41" i="10"/>
  <c r="K47" i="10"/>
  <c r="J53" i="10"/>
  <c r="M47" i="10" l="1"/>
  <c r="K53" i="10"/>
  <c r="M53" i="10" s="1"/>
  <c r="H35" i="10" l="1"/>
  <c r="L35" i="10" l="1"/>
  <c r="H41" i="10"/>
  <c r="L41" i="10" l="1"/>
  <c r="H47" i="10"/>
  <c r="L47" i="10" l="1"/>
  <c r="H53" i="10"/>
  <c r="L53" i="10" s="1"/>
</calcChain>
</file>

<file path=xl/sharedStrings.xml><?xml version="1.0" encoding="utf-8"?>
<sst xmlns="http://schemas.openxmlformats.org/spreadsheetml/2006/main" count="559" uniqueCount="332">
  <si>
    <t>BUGETUL DE VENITURI ŞI CHELTUIELI</t>
  </si>
  <si>
    <t>- miilei -</t>
  </si>
  <si>
    <t>INDICATORI</t>
  </si>
  <si>
    <t>Nr. rd.</t>
  </si>
  <si>
    <t>%</t>
  </si>
  <si>
    <t>9=7/5</t>
  </si>
  <si>
    <t>10=8/7</t>
  </si>
  <si>
    <t>6=5/4</t>
  </si>
  <si>
    <t>I.</t>
  </si>
  <si>
    <t>Venituri financiare</t>
  </si>
  <si>
    <t>-</t>
  </si>
  <si>
    <t>II</t>
  </si>
  <si>
    <t>A.</t>
  </si>
  <si>
    <t>cheltuieli cu bunuri şi servicii</t>
  </si>
  <si>
    <t>B.</t>
  </si>
  <si>
    <t>cheltuieli cu impozite, taxe şi vărsăminte asimilate</t>
  </si>
  <si>
    <t>C.</t>
  </si>
  <si>
    <t>C1. ch.cu salariile</t>
  </si>
  <si>
    <t>C2. bonusuri</t>
  </si>
  <si>
    <t>C3. alte cheltuieli cu personalul, din care:</t>
  </si>
  <si>
    <t xml:space="preserve">        cheltuieli cu plăţi compensatorii aferente disponibilizărilor de personal</t>
  </si>
  <si>
    <t>C4. cheltuieli aferente contractului de mandat şi a altor organe de conducere şi control, comisii şi comitete</t>
  </si>
  <si>
    <t>D.</t>
  </si>
  <si>
    <t>alte cheltuieli de exploatare</t>
  </si>
  <si>
    <t>Cheltuieli financiare</t>
  </si>
  <si>
    <t>Cheltuieli extraordinare</t>
  </si>
  <si>
    <t>III</t>
  </si>
  <si>
    <t>REZULTATUL BRUT (profit/pierdere)</t>
  </si>
  <si>
    <t>IV</t>
  </si>
  <si>
    <t>IMPOZIT PE PROFIT</t>
  </si>
  <si>
    <t>V</t>
  </si>
  <si>
    <t>Alte rezerve reprezentând facilităţi fiscale prevăzute de lege</t>
  </si>
  <si>
    <t>Acoperirea pierderilor contabile din anii precedenţi</t>
  </si>
  <si>
    <t>Alte repartizări prevăzute de lege</t>
  </si>
  <si>
    <t>Participarea salariaţilor la profit în limita a 10% din profitul net, dar nu mai mult de nivelul unui salariu de bază mediu lunar realizat la nivelul operatorului exonomic în exerciţiul financiar de referinţă</t>
  </si>
  <si>
    <t>Minimum 50% vărsăminte de la bugetul de stat sau local în cazul regiilor autonome, ori dividende cuvenite acţionarilor, în cazul societăţilor /companiilor naţionale şi societăţilor cu capital integral sau majoritar de stat, din care:</t>
  </si>
  <si>
    <t>a)</t>
  </si>
  <si>
    <t>dividende cuvenite bugetului de stat</t>
  </si>
  <si>
    <t>b)</t>
  </si>
  <si>
    <t>dividende cuvenite bugetului local</t>
  </si>
  <si>
    <t>c)</t>
  </si>
  <si>
    <t>dividende cuvenite altor acţionari</t>
  </si>
  <si>
    <t>VI</t>
  </si>
  <si>
    <t>VENITURI DIN FONDURI EUROPENE</t>
  </si>
  <si>
    <t>VII</t>
  </si>
  <si>
    <t>CHELTUIELI ELIGIBILE DIN FONDURI EUROPENE, din care:</t>
  </si>
  <si>
    <t>cheltuieli materiale</t>
  </si>
  <si>
    <t>cheltuieli cu salariile</t>
  </si>
  <si>
    <t>cheltuieli privind prestările de servicii</t>
  </si>
  <si>
    <t>d)</t>
  </si>
  <si>
    <t>cheltuieli cu reclama şi publicitate</t>
  </si>
  <si>
    <t>e)</t>
  </si>
  <si>
    <t>alte cheltuieli</t>
  </si>
  <si>
    <t>VIII</t>
  </si>
  <si>
    <t>SURSE DE FINANŢARE A INVESTIŢIILOR, din care:</t>
  </si>
  <si>
    <t>Alocaţii de la buget</t>
  </si>
  <si>
    <t>IX</t>
  </si>
  <si>
    <t>CHELTUIELI PENTRU INVESTIŢII</t>
  </si>
  <si>
    <t>X</t>
  </si>
  <si>
    <t>DATE DE FUNDAMENTARE</t>
  </si>
  <si>
    <t>Nr. de personal prognozat la finele anului</t>
  </si>
  <si>
    <t>Nr. mediu de salariaţi total</t>
  </si>
  <si>
    <t>Plăţi restante</t>
  </si>
  <si>
    <t>Creanţe restante</t>
  </si>
  <si>
    <t>Preliminat</t>
  </si>
  <si>
    <t>din care:</t>
  </si>
  <si>
    <t>Trim I</t>
  </si>
  <si>
    <t>Trim II</t>
  </si>
  <si>
    <t>Trim III</t>
  </si>
  <si>
    <t>An</t>
  </si>
  <si>
    <t>VENITURI TOTALE (Rd2+Rd21+Rd25)</t>
  </si>
  <si>
    <t>Venituri din exploatare (Rd.3+Rd.9+Rd.10+Rd.13+Rd.14), din care:</t>
  </si>
  <si>
    <t>a4) din chirii, din care</t>
  </si>
  <si>
    <t xml:space="preserve">     venituri din refacturare energie şi apă</t>
  </si>
  <si>
    <t>din subvenţii şi transferuri de exploatare aferente cifrei de afaceri nete (Rd.11+Rd.12), din care:</t>
  </si>
  <si>
    <t>c1) subvenţii cf. prevederilor legale în vigoare</t>
  </si>
  <si>
    <t>c2) transferuri cf. prevederilor legale în vigoare</t>
  </si>
  <si>
    <t>din producţia de imobilizări</t>
  </si>
  <si>
    <t>alte venituri din exploatare (Rd.15+Rd.16+Rd.19+Rd.20), din care:</t>
  </si>
  <si>
    <t>e1) din amenzi şi penalităţi</t>
  </si>
  <si>
    <t>e2) din vânzarea activelor şi alte operaţii de capital (Rd.17+Rd.18), din care:</t>
  </si>
  <si>
    <t xml:space="preserve">             - active corporale</t>
  </si>
  <si>
    <t xml:space="preserve">             - active necorporale</t>
  </si>
  <si>
    <t>e3) din subvenţii pentru investiţii</t>
  </si>
  <si>
    <t>Venituri financiare (Rd.22+Rd.23+Rd.24), din care:</t>
  </si>
  <si>
    <t>din diferenţe de curs</t>
  </si>
  <si>
    <t>din dobânzi</t>
  </si>
  <si>
    <t>alte venituri financiare</t>
  </si>
  <si>
    <t>Cheltuieli din exploatare (Rd.28+Rd.70+Rd.76+Rd.104), din care:</t>
  </si>
  <si>
    <t>Cheltuieli cu bunuri şi servicii (Rd.29+Rd.40+Rd.46), din care:</t>
  </si>
  <si>
    <t>A1</t>
  </si>
  <si>
    <t>Cheltuieli privind stocurile (Rd.30+Rd.31+Rd.36+Rd.37+Rd.39), din care:</t>
  </si>
  <si>
    <t>cheltuieli cu materiile prime</t>
  </si>
  <si>
    <t>cheltuieli cu materialele consumabile, din care:</t>
  </si>
  <si>
    <t>b1) cheltuieli cu piesele de schimb</t>
  </si>
  <si>
    <t>b2) cheltuieli cu combustibilii</t>
  </si>
  <si>
    <t>b3) cheltuieli cu anvelopele</t>
  </si>
  <si>
    <t>cheltuieli privind materialele de natura obiectelor de inventar</t>
  </si>
  <si>
    <t>cheltuieli privind mărfurile</t>
  </si>
  <si>
    <t>A2</t>
  </si>
  <si>
    <t>Cheltuieli privind serviciile executate de terţi (Rd.41+Rd.42+Rd.45), din care:</t>
  </si>
  <si>
    <t>cheltuieli cu întreţinerea şi reparaţiile</t>
  </si>
  <si>
    <t>cheltuieli privind chiriile (Rd.43+Rd.44) din care:</t>
  </si>
  <si>
    <t>b1) către operatori cu capital integral/majoritar de stat</t>
  </si>
  <si>
    <t>b2) către operatori cu capital privat</t>
  </si>
  <si>
    <t>prime de asigurare</t>
  </si>
  <si>
    <t>A3</t>
  </si>
  <si>
    <t>Cheltuieli cu alte servicii executate de terţi (Rd.47+Rd.48+Rd.50+Rd.53+Rd.54+Rd.55+Rd.59+Rd.60+Rd.61+Rd.69), din care:</t>
  </si>
  <si>
    <t>cheltuieli cu colaboratorii</t>
  </si>
  <si>
    <t>cheltuieli privind comisioanele şi onorariul, din care:</t>
  </si>
  <si>
    <t>b1) cheltuieli privind consultanţa juridică</t>
  </si>
  <si>
    <t>cheltuieli de protocol, reclamă şi publicitate (Rd. 51 + Rd.52), din care:</t>
  </si>
  <si>
    <t>c1) cheltuieli de protocol</t>
  </si>
  <si>
    <t>c2) cheltuieli de reclamă şi publicitate</t>
  </si>
  <si>
    <t>cheltuieli cu sponsorizarea</t>
  </si>
  <si>
    <t>cheltuieli cu transportul de bunuri şi persoane</t>
  </si>
  <si>
    <t>f)</t>
  </si>
  <si>
    <t>cheltuieli de deplasare, detaşare, transfer, din care:</t>
  </si>
  <si>
    <t xml:space="preserve">           - cheltuieli cu diurna (Rd.57+Rd.58), din care:</t>
  </si>
  <si>
    <t xml:space="preserve">                          - internă</t>
  </si>
  <si>
    <t xml:space="preserve">                          - externă</t>
  </si>
  <si>
    <t>g)</t>
  </si>
  <si>
    <t>cheltuieli poştale şi taxe de telecomunicaţii</t>
  </si>
  <si>
    <t>h)</t>
  </si>
  <si>
    <t xml:space="preserve">cheltuieli cu serviciile bancare şi asimilate </t>
  </si>
  <si>
    <t>i)</t>
  </si>
  <si>
    <t>alte cheltuieli cu serviciile executate de terţi, din care:</t>
  </si>
  <si>
    <t>i1) cheltuieli de asigurare şi pază</t>
  </si>
  <si>
    <t>i2) cheltuieli privind întreţinerea şi funcţionarea tehnicii de calcul</t>
  </si>
  <si>
    <t>i3) cheltuieli cu pregătirea profesională</t>
  </si>
  <si>
    <t>i4) cheltuieli cu reevaluarea imobilizărilor corporale şi necorporale, din care:</t>
  </si>
  <si>
    <t xml:space="preserve">                - aferente bunurilor de natura domeniului public</t>
  </si>
  <si>
    <t>i5) cheltuieli privind recrutarea şi plasarea personalului de conducere cf OUG 109/2011</t>
  </si>
  <si>
    <t>i6) cheltuieli cu anunţurile privind licitaţiile şi alte anunţuri</t>
  </si>
  <si>
    <t>j)</t>
  </si>
  <si>
    <t>B</t>
  </si>
  <si>
    <t>Cheltuieli cu impozite, taxe şi vărsăminte asimilate (Rd.71+Rd.72+Rd.73+Rd.74+Rd.75), din care:</t>
  </si>
  <si>
    <t>ch cu redevenţa pentru concesionarea bunurilor publice</t>
  </si>
  <si>
    <t>ch cu taxa de licenţă</t>
  </si>
  <si>
    <t>ch. cu taxa de autorizare</t>
  </si>
  <si>
    <t>ch. cu taxa de mediu</t>
  </si>
  <si>
    <t>Cheltuieli cu personalul (Rd.77+Rd.89+Rd.90+Rd.95), din care:</t>
  </si>
  <si>
    <t>C0</t>
  </si>
  <si>
    <t>Cheltuieli de natură salarială (Rd.78+Rd.82)</t>
  </si>
  <si>
    <t>C1</t>
  </si>
  <si>
    <t>Cheltuieli cu salariile (Rd.79+Rd.80+Rd.81), din care:</t>
  </si>
  <si>
    <t>a) salarii de bază</t>
  </si>
  <si>
    <t>b) sporuri, prime şi alte bonificaţii aferente salariului de bază (conform CCM)</t>
  </si>
  <si>
    <t>c) alte bonificaţii (conform CCM)</t>
  </si>
  <si>
    <t>C2</t>
  </si>
  <si>
    <t>Bonusuri (Rd.83+Rd.85+Rd.86+Rd.87+Rd.88), din care:</t>
  </si>
  <si>
    <t>a) cheltuieli sociale prevăzute la art.21 din Legea 571/2003 privind Codul fiscal, cu modificările şi completările ulterioare, din care:</t>
  </si>
  <si>
    <t xml:space="preserve">     - tichete cadou pentru cheltuieli sociale potrivit Legii nr. 193/2006, cu modificările ulterioare</t>
  </si>
  <si>
    <t>b) tichete de masă</t>
  </si>
  <si>
    <t>c) tichete de vacanţă</t>
  </si>
  <si>
    <t>d) ch. privind participarea salariaţilor la profitul obţinut în anul precedent</t>
  </si>
  <si>
    <t>e) alte cheltuieli cf CCM</t>
  </si>
  <si>
    <t>C3</t>
  </si>
  <si>
    <t>Alte cheltuieli cu personalul (plati compensatorii aferente disponibilizărilor de personal, drepturi salariale cuvenite in baza unor hotarâri judecătoreşti etc.)</t>
  </si>
  <si>
    <t>C4</t>
  </si>
  <si>
    <t>Cheltuieli aferente contractului de mandat şi a altor organe de conducere şi control, comisii şi comitete (Rd.91+Rd.92+Rd.93+Rd.94), din care:</t>
  </si>
  <si>
    <t>a) pentru director - brut</t>
  </si>
  <si>
    <t>b) pentru Consiliul de Administraţie - brut</t>
  </si>
  <si>
    <t>c) pentru AGA - brut</t>
  </si>
  <si>
    <t>d) pentru alte comisii şi comitete constituite potrivit legii</t>
  </si>
  <si>
    <t>C5</t>
  </si>
  <si>
    <t>cheltuieli cu majorări şi penalităţi (Rd.104+Rd.105), din care:</t>
  </si>
  <si>
    <t xml:space="preserve">          -către bugetul general consolidat</t>
  </si>
  <si>
    <t xml:space="preserve">          -către alţi creditori</t>
  </si>
  <si>
    <t>cheltuieli privind activele imobilizate</t>
  </si>
  <si>
    <t>ch. cu amortizarea imobilizărilor corporale şi necorporale</t>
  </si>
  <si>
    <t xml:space="preserve">ajustări şi deprecieri pentru pierdere de valoare şi provizioane </t>
  </si>
  <si>
    <t>cheltuieli privind dobânzile (Rd.112+Rd.113), din care:</t>
  </si>
  <si>
    <t>a1) aferente creditelor pentru investiţii</t>
  </si>
  <si>
    <t>a2) aferente creditelor pentru activitatea curentă</t>
  </si>
  <si>
    <t>cheltuieli din diferenţe de curs valutar (Rd.115+Rd.116), din care:</t>
  </si>
  <si>
    <t>b1) aferente creditelor pentru investiţii</t>
  </si>
  <si>
    <t>b2) aferente creditelor pentru activitatea curentă</t>
  </si>
  <si>
    <t>alte cheltuieli financiare</t>
  </si>
  <si>
    <t xml:space="preserve">          cheltuieli nedeductibile fiscal</t>
  </si>
  <si>
    <t>Cheltuieli de natură salarială Rd.77</t>
  </si>
  <si>
    <t>Cheltuieli cu salariile (Rd.78) din care:</t>
  </si>
  <si>
    <t>Sume reprezentând creşteri ale salariului minim brut pe ţară</t>
  </si>
  <si>
    <t>Nr. mediu de salariaţi</t>
  </si>
  <si>
    <t>x</t>
  </si>
  <si>
    <t>Creanţe restante, din care:</t>
  </si>
  <si>
    <t>- de la operatori cu capital integral/majoritar de stat</t>
  </si>
  <si>
    <t>- de la operatori cu capital privat</t>
  </si>
  <si>
    <t>- de la bugetul de stat</t>
  </si>
  <si>
    <t>- de la bugetul local</t>
  </si>
  <si>
    <t>- de la alte entităţi</t>
  </si>
  <si>
    <t>Credite pentru finanțarea activității curente (soldul rămas de rambursat)</t>
  </si>
  <si>
    <t>Gradul de realizare a veniturilor totale</t>
  </si>
  <si>
    <t>Nr crt.</t>
  </si>
  <si>
    <t>Indicatori</t>
  </si>
  <si>
    <t>Aprobat</t>
  </si>
  <si>
    <t>Realizat</t>
  </si>
  <si>
    <t>4=3/2</t>
  </si>
  <si>
    <t>7=6/5</t>
  </si>
  <si>
    <t>Programul de investiţii, dotări şi sursele de finanţare</t>
  </si>
  <si>
    <t>Data finalizării investiţiei</t>
  </si>
  <si>
    <t>Valoare</t>
  </si>
  <si>
    <t>I</t>
  </si>
  <si>
    <t>Surse proprii, din care:</t>
  </si>
  <si>
    <t>a) amortizare</t>
  </si>
  <si>
    <t>b) profit</t>
  </si>
  <si>
    <t>Alocatii de la buget</t>
  </si>
  <si>
    <t>Credite bancare, din care:</t>
  </si>
  <si>
    <t>a) interne</t>
  </si>
  <si>
    <t>b) externe</t>
  </si>
  <si>
    <t>CHELTUIELI PENTRU INVESTIŢII, din care:</t>
  </si>
  <si>
    <t>Investiţii în curs</t>
  </si>
  <si>
    <t>Investiţii noi, pentru bunurile proprietatea privată a operatorului economic:</t>
  </si>
  <si>
    <t>Investiţii efectuate la imobilizările corporale existente (modernizări), pentru bunurile proprietatea privată a operatorului economic, din care:</t>
  </si>
  <si>
    <t>Dotări (alte achiziţii de imobilizări corporale)</t>
  </si>
  <si>
    <t>Rambursări de rate aferente creditelor pentru investiţii, din care:</t>
  </si>
  <si>
    <t>Măsuri de îmbunătăţire a rezultatului brut şi reducere a plăţilor restante</t>
  </si>
  <si>
    <t>Nr. crt.</t>
  </si>
  <si>
    <t>Măsuri</t>
  </si>
  <si>
    <t>Termen de realizare</t>
  </si>
  <si>
    <t>Influenţe (+/-)</t>
  </si>
  <si>
    <t>Rezultat brut</t>
  </si>
  <si>
    <t>Pct I</t>
  </si>
  <si>
    <t xml:space="preserve">               TOTAL Pct. I</t>
  </si>
  <si>
    <t>Pct II</t>
  </si>
  <si>
    <t>Cauze care diminuează efectul măsurilor prevăzute la Pct I</t>
  </si>
  <si>
    <t xml:space="preserve">               TOTAL Pct. II</t>
  </si>
  <si>
    <t>Pct III</t>
  </si>
  <si>
    <t>TOTAL GENERAL Pct I+ Pct II</t>
  </si>
  <si>
    <t>Rezerve legale 5%xPb</t>
  </si>
  <si>
    <t>din vânzarea mărfurilor</t>
  </si>
  <si>
    <t>b4) cheltuieli cu materialele cons</t>
  </si>
  <si>
    <t>Cheltuieli cu contributiile datorate de angajator</t>
  </si>
  <si>
    <t>118a</t>
  </si>
  <si>
    <t>Alte cheltuieli de exploatare (Rd.97+Rd.100 +Rd.101+Rd.102+Rd.103), din care:</t>
  </si>
  <si>
    <t>Cheltuieli financiare (Rd.105+Rd.108+Rd.111), din care:</t>
  </si>
  <si>
    <t>CHELTUIELI TOTALE (Rd.27+Rd.104+Rd.112)</t>
  </si>
  <si>
    <t>cheltuieli cu alte taxe şi impozite</t>
  </si>
  <si>
    <t>Câştigul mediu lunar pe salariat determinat pe baza cheltuielilor cu salariile(Rd 117/Rd 120)/12*1000</t>
  </si>
  <si>
    <t>Câştigul mediu lunar pe salariat (lei/persoană) determinat pe baza cheltuielilor de natură salarială  , recalculat cf Legii anuale a bugetului de stat</t>
  </si>
  <si>
    <t>Productivitatea muncii în unităţi valorice pe total personal mediu  (miilei/persoană) (Rd2/Rd.120)</t>
  </si>
  <si>
    <t xml:space="preserve">    cheltuieli din refacturare energie şi apă </t>
  </si>
  <si>
    <t>alte servicii efectuate de terti</t>
  </si>
  <si>
    <t>din serviciile prestate (Rd.4+Rd.5+Rd.6+Rd.7), din care:</t>
  </si>
  <si>
    <t>3a</t>
  </si>
  <si>
    <t>6a</t>
  </si>
  <si>
    <t>6b</t>
  </si>
  <si>
    <t>6c</t>
  </si>
  <si>
    <t>8=5/3a</t>
  </si>
  <si>
    <t>Anexa 2</t>
  </si>
  <si>
    <t xml:space="preserve">Venituri extraordinare </t>
  </si>
  <si>
    <t>An 2027</t>
  </si>
  <si>
    <t>a1) venituri din intretinere, reparatii drumuri si acostamente</t>
  </si>
  <si>
    <t>a2) venituri din marcaje rutiere</t>
  </si>
  <si>
    <t>Estimări an 2027</t>
  </si>
  <si>
    <t>Prevederi an 2024</t>
  </si>
  <si>
    <t>din care</t>
  </si>
  <si>
    <t>VENITURI TOTALE (Rd 1=Rd2+Rd5)</t>
  </si>
  <si>
    <t>Venituri totale din exploatare, din care:</t>
  </si>
  <si>
    <t>a) subvenții, cf prevederilor legale în vigoare</t>
  </si>
  <si>
    <t>b) transferuri, cf. prevederilor legale în vigoare</t>
  </si>
  <si>
    <t>CHELTUIELI TOTALE (Rd6=Rd7+Rd19)</t>
  </si>
  <si>
    <t>Cheltuieli din exploatare (Rd.7=Rd.8+Rd.9+Rd.10+Rd.18), din care:</t>
  </si>
  <si>
    <t>cheltuieli cu personalul (Rd.10=Rd.11+Rd.14+Rd.16+Rd.17), din care:</t>
  </si>
  <si>
    <t>C0. Cheltuieli de natură salarială (Rd.11=Rd.12+Rd.13)</t>
  </si>
  <si>
    <t>C5.Cheltuieli cu contribuţiile datorate de angajator</t>
  </si>
  <si>
    <t>REZULTATUL BRUT (profit/pierdere) (Rd.20=Rd.1-Rd.6)</t>
  </si>
  <si>
    <t xml:space="preserve">	
IMPOZIT PE PROFIT CURENT</t>
  </si>
  <si>
    <t>IMPOZIT PE PROFIT AMÂNAT</t>
  </si>
  <si>
    <t>VENITURI DIN IMPOZITUL PE PROFIT AMÂNAT</t>
  </si>
  <si>
    <t>IMPOZITUL SPECIFIC UNOR ACTIVITĂŢI</t>
  </si>
  <si>
    <t>ALTE IMPOZITE NEPREZENTATE LA ELEMENTELE DE MAI SUS</t>
  </si>
  <si>
    <t>PROFITUL/PIERDEREA NETĂ A PERIOADEI DE RAPORTARE (Rd.26=Rd.20-Rd.21-Rd.22+Rd.23-Rd.24-Rd.25), din care:</t>
  </si>
  <si>
    <t>Constituirea surselor proprii de finanţare pentru proiectele cofinanţate din împrumuturi externe, precum şi pentru constituirea surselor necesare rambursării ratelor de capital, plăţii dobânzilor, comisioanelor şi altor costuri aferente acestor împrumuturi</t>
  </si>
  <si>
    <t>Profitul contabil rămas după deducerea sumelor de la Rd. 27, 28, 29, 30, 31 (Rd.32=Rd.26-(Rd.27 la Rd.31) &gt; = 0)</t>
  </si>
  <si>
    <t>Profitul nerepartizat pe destinaţiile prevăzute la Rd.33 - Rd.34 se repartizează la alte rezerve şi constituie sursă proprie de finanţare</t>
  </si>
  <si>
    <t xml:space="preserve">	
alocaţii bugetare aferente plăţii angajamentelor din anii anteriori</t>
  </si>
  <si>
    <t>Câştigul mediu lunar pe salariat (lei/persoană) determinat pe baza cheltuielilor de natură salarială *)</t>
  </si>
  <si>
    <t xml:space="preserve">	
Câştigul mediu lunar pe salariat (lei/persoană) determinat pe baza cheltuielilor de natură salarială, recalculat cf. Legii anuale a bugetului de stat**)</t>
  </si>
  <si>
    <t>Productivitatea muncii în unităţi valorice pe total personal mediu (mii lei/persoană) (Rd.2/Rd.51)</t>
  </si>
  <si>
    <t>Productivitatea muncii în unităţi valorice pe total personal mediu recalculată cf. Legii anuale a bugetului de stat</t>
  </si>
  <si>
    <t xml:space="preserve">	
Productivitatea muncii în unităţi fizice pe total personal mediu (cantitate produse finite/persoană)</t>
  </si>
  <si>
    <t>Cheltuieli totale la 1000 lei venituri totale (Rd.57=(Rd.6/Rd.1)x1000)</t>
  </si>
  <si>
    <t>Detalierea indicatorilor economico-financiari prevăzuţi în bugetul de venituri şi cheltuieli şi repartizarea pe trimestre a acestora</t>
  </si>
  <si>
    <t>Venituri totale (Rd.1+Rd.2), din care:</t>
  </si>
  <si>
    <t>Venituri din exploatare</t>
  </si>
  <si>
    <t>a)  interne</t>
  </si>
  <si>
    <t>pe anul 2026</t>
  </si>
  <si>
    <t>Propuneri an curent 2026</t>
  </si>
  <si>
    <t xml:space="preserve"> Preliminat an precedent 2025</t>
  </si>
  <si>
    <t>Estimări an 2028</t>
  </si>
  <si>
    <t>An precedent 2025</t>
  </si>
  <si>
    <t>An curent 2026</t>
  </si>
  <si>
    <t>An 2028</t>
  </si>
  <si>
    <t>cheltuieli privind energia, gaz, gunoi şi apa, din care:</t>
  </si>
  <si>
    <t>Prevederi an 2025</t>
  </si>
  <si>
    <t>e4) alte venituri din exploatare - deszapezire</t>
  </si>
  <si>
    <t>a3) venituri reparatii si intretinere aer conditionat</t>
  </si>
  <si>
    <t>Incarcator frontal</t>
  </si>
  <si>
    <t>Prevederi an precedent 2025</t>
  </si>
  <si>
    <r>
      <rPr>
        <b/>
        <u/>
        <sz val="10"/>
        <rFont val="Arial"/>
        <family val="2"/>
        <charset val="238"/>
      </rPr>
      <t>Realizat</t>
    </r>
    <r>
      <rPr>
        <b/>
        <sz val="10"/>
        <rFont val="Arial"/>
        <family val="2"/>
      </rPr>
      <t>/ Preliminat an precedent 2024</t>
    </r>
  </si>
  <si>
    <t>Anexa 1</t>
  </si>
  <si>
    <t>Președintele</t>
  </si>
  <si>
    <t>Consiliului Județean Vrancea</t>
  </si>
  <si>
    <t>Nicușor HALICI</t>
  </si>
  <si>
    <t xml:space="preserve">Secretar general al Județului </t>
  </si>
  <si>
    <t>Raluca Dan</t>
  </si>
  <si>
    <t>Anexa 3</t>
  </si>
  <si>
    <t>Anexa 4</t>
  </si>
  <si>
    <t>Anexa 5</t>
  </si>
  <si>
    <t>JUDEȚUL VRANCEA</t>
  </si>
  <si>
    <t>Alte surse - leasing financiar</t>
  </si>
  <si>
    <t>Mini excavator</t>
  </si>
  <si>
    <t>Autospeciala</t>
  </si>
  <si>
    <t>Lama de zapada</t>
  </si>
  <si>
    <t>Raspanditor material antiderapant (sararita)</t>
  </si>
  <si>
    <t>Optimizarea consumurilor</t>
  </si>
  <si>
    <t>* Inflația influiențează atât rezultatul cât și strategia de optimizare a costurilor</t>
  </si>
  <si>
    <t>** Utilajele și echipamentele de lucru necesită întreținere și reparații periodice și neprevăzute</t>
  </si>
  <si>
    <t>*** Impactul modificărilor legislative nu poate fi cuantificat</t>
  </si>
  <si>
    <t>Majorarea prețurilor (combustibil/piese schimb, utilități)*</t>
  </si>
  <si>
    <t>Reparații neprevăzute**</t>
  </si>
  <si>
    <t>Modificări legislative***</t>
  </si>
  <si>
    <t>Clienți scadenți neîncasați</t>
  </si>
  <si>
    <t>Monitorizarea termenelor de încasare</t>
  </si>
  <si>
    <t>Creșterea volumului de activitate/vânzări</t>
  </si>
  <si>
    <t>Alte imobilizari: construire bază operațională (hală+platformă) deszăpezire 6 hale</t>
  </si>
  <si>
    <t>ROMÂNIA</t>
  </si>
  <si>
    <t xml:space="preserve">CONSILIUL JUDEȚEAN </t>
  </si>
  <si>
    <t>la Hotărârea nr.200 din 13.08.2026</t>
  </si>
  <si>
    <t>Contrasemnează</t>
  </si>
  <si>
    <t>la Hotărârea nr. 200 din 13.08.2026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</si>
</sst>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"/>
    <numFmt numFmtId="165" formatCode="dd/mm/yy"/>
    <numFmt numFmtId="166" formatCode="#,###.00"/>
    <numFmt numFmtId="167" formatCode="0.0"/>
    <numFmt numFmtId="168" formatCode="#,##0.000"/>
    <numFmt numFmtId="169" formatCode="#,##0.00_ ;\-#,##0.00\ "/>
    <numFmt numFmtId="170" formatCode="0.000"/>
  </numFmts>
  <fonts count="16" x14ac:knownFonts="1"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i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sz val="9"/>
      <name val="Arial"/>
      <family val="2"/>
    </font>
    <font>
      <b/>
      <u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8"/>
      </top>
      <bottom/>
      <diagonal/>
    </border>
  </borders>
  <cellStyleXfs count="1">
    <xf numFmtId="0" fontId="0" fillId="0" borderId="0"/>
  </cellStyleXfs>
  <cellXfs count="270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/>
    <xf numFmtId="2" fontId="1" fillId="0" borderId="1" xfId="0" applyNumberFormat="1" applyFont="1" applyBorder="1" applyAlignment="1">
      <alignment horizontal="right" vertical="center"/>
    </xf>
    <xf numFmtId="165" fontId="2" fillId="0" borderId="0" xfId="0" applyNumberFormat="1" applyFont="1"/>
    <xf numFmtId="0" fontId="0" fillId="0" borderId="1" xfId="0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165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vertical="center" wrapText="1"/>
    </xf>
    <xf numFmtId="165" fontId="0" fillId="0" borderId="0" xfId="0" applyNumberFormat="1" applyAlignment="1">
      <alignment wrapText="1"/>
    </xf>
    <xf numFmtId="164" fontId="0" fillId="0" borderId="1" xfId="0" applyNumberFormat="1" applyBorder="1" applyAlignment="1">
      <alignment vertic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wrapText="1"/>
    </xf>
    <xf numFmtId="164" fontId="2" fillId="0" borderId="1" xfId="0" applyNumberFormat="1" applyFont="1" applyBorder="1" applyAlignment="1">
      <alignment vertical="center" wrapText="1"/>
    </xf>
    <xf numFmtId="164" fontId="0" fillId="0" borderId="1" xfId="0" applyNumberFormat="1" applyBorder="1" applyAlignment="1">
      <alignment horizontal="right" vertical="center" wrapText="1"/>
    </xf>
    <xf numFmtId="164" fontId="4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0" fillId="0" borderId="0" xfId="0" applyNumberFormat="1"/>
    <xf numFmtId="164" fontId="0" fillId="0" borderId="0" xfId="0" applyNumberFormat="1"/>
    <xf numFmtId="0" fontId="4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3" fontId="0" fillId="0" borderId="0" xfId="0" applyNumberFormat="1" applyAlignment="1">
      <alignment horizontal="right" vertical="center" wrapText="1"/>
    </xf>
    <xf numFmtId="166" fontId="0" fillId="0" borderId="0" xfId="0" applyNumberFormat="1" applyAlignment="1">
      <alignment horizontal="right" vertical="center" wrapText="1"/>
    </xf>
    <xf numFmtId="2" fontId="0" fillId="0" borderId="0" xfId="0" applyNumberFormat="1" applyAlignment="1">
      <alignment horizontal="right" vertical="center" wrapText="1"/>
    </xf>
    <xf numFmtId="37" fontId="0" fillId="0" borderId="0" xfId="0" applyNumberFormat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0" xfId="0" applyNumberFormat="1" applyFont="1" applyAlignment="1">
      <alignment horizontal="right" vertical="center" wrapText="1"/>
    </xf>
    <xf numFmtId="10" fontId="0" fillId="0" borderId="0" xfId="0" applyNumberFormat="1" applyAlignment="1">
      <alignment horizontal="center" vertical="center" wrapText="1"/>
    </xf>
    <xf numFmtId="166" fontId="0" fillId="0" borderId="0" xfId="0" applyNumberFormat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2" fontId="3" fillId="0" borderId="0" xfId="0" applyNumberFormat="1" applyFont="1" applyAlignment="1">
      <alignment horizontal="center" vertical="center" wrapText="1"/>
    </xf>
    <xf numFmtId="4" fontId="1" fillId="0" borderId="0" xfId="0" applyNumberFormat="1" applyFont="1" applyAlignment="1">
      <alignment horizontal="right" vertical="center"/>
    </xf>
    <xf numFmtId="0" fontId="0" fillId="0" borderId="1" xfId="0" applyBorder="1" applyAlignment="1">
      <alignment horizontal="left" wrapText="1"/>
    </xf>
    <xf numFmtId="10" fontId="1" fillId="0" borderId="0" xfId="0" applyNumberFormat="1" applyFont="1" applyAlignment="1">
      <alignment horizontal="center" vertical="center" wrapText="1"/>
    </xf>
    <xf numFmtId="3" fontId="0" fillId="0" borderId="0" xfId="0" applyNumberFormat="1"/>
    <xf numFmtId="3" fontId="2" fillId="0" borderId="0" xfId="0" applyNumberFormat="1" applyFont="1"/>
    <xf numFmtId="164" fontId="0" fillId="0" borderId="0" xfId="0" applyNumberFormat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left" wrapText="1"/>
    </xf>
    <xf numFmtId="3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left" wrapText="1"/>
    </xf>
    <xf numFmtId="3" fontId="0" fillId="0" borderId="0" xfId="0" applyNumberFormat="1" applyAlignment="1">
      <alignment horizontal="right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4" fontId="4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0" fillId="0" borderId="1" xfId="0" applyNumberFormat="1" applyBorder="1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wrapText="1"/>
    </xf>
    <xf numFmtId="4" fontId="0" fillId="2" borderId="1" xfId="0" applyNumberFormat="1" applyFill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wrapText="1"/>
    </xf>
    <xf numFmtId="10" fontId="0" fillId="2" borderId="0" xfId="0" applyNumberFormat="1" applyFill="1" applyAlignment="1">
      <alignment horizontal="center" vertical="center" wrapText="1"/>
    </xf>
    <xf numFmtId="4" fontId="0" fillId="0" borderId="1" xfId="0" applyNumberForma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/>
    <xf numFmtId="4" fontId="2" fillId="0" borderId="1" xfId="0" applyNumberFormat="1" applyFont="1" applyBorder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/>
    </xf>
    <xf numFmtId="4" fontId="8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right"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4" fontId="7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168" fontId="3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11" fillId="2" borderId="1" xfId="0" applyNumberFormat="1" applyFont="1" applyFill="1" applyBorder="1" applyAlignment="1">
      <alignment horizontal="right" vertical="center" wrapText="1"/>
    </xf>
    <xf numFmtId="4" fontId="8" fillId="2" borderId="1" xfId="0" applyNumberFormat="1" applyFont="1" applyFill="1" applyBorder="1" applyAlignment="1">
      <alignment horizontal="right" vertical="center" wrapText="1"/>
    </xf>
    <xf numFmtId="168" fontId="0" fillId="2" borderId="1" xfId="0" applyNumberForma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8" fontId="8" fillId="2" borderId="1" xfId="0" applyNumberFormat="1" applyFont="1" applyFill="1" applyBorder="1" applyAlignment="1">
      <alignment horizontal="right" vertical="center" wrapText="1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wrapText="1"/>
    </xf>
    <xf numFmtId="4" fontId="5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164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 wrapText="1"/>
    </xf>
    <xf numFmtId="4" fontId="0" fillId="2" borderId="1" xfId="0" applyNumberFormat="1" applyFill="1" applyBorder="1" applyAlignment="1">
      <alignment vertical="center"/>
    </xf>
    <xf numFmtId="4" fontId="0" fillId="2" borderId="1" xfId="0" applyNumberFormat="1" applyFill="1" applyBorder="1"/>
    <xf numFmtId="4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center"/>
    </xf>
    <xf numFmtId="4" fontId="6" fillId="2" borderId="1" xfId="0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4" fontId="4" fillId="2" borderId="1" xfId="0" applyNumberFormat="1" applyFont="1" applyFill="1" applyBorder="1"/>
    <xf numFmtId="164" fontId="4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9" xfId="0" applyFont="1" applyBorder="1" applyAlignment="1">
      <alignment horizontal="left"/>
    </xf>
    <xf numFmtId="4" fontId="2" fillId="0" borderId="9" xfId="0" applyNumberFormat="1" applyFont="1" applyBorder="1" applyAlignment="1">
      <alignment horizontal="right"/>
    </xf>
    <xf numFmtId="2" fontId="3" fillId="0" borderId="9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4" fontId="3" fillId="0" borderId="9" xfId="0" applyNumberFormat="1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4" fontId="3" fillId="0" borderId="9" xfId="0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vertical="center"/>
    </xf>
    <xf numFmtId="164" fontId="10" fillId="0" borderId="0" xfId="0" applyNumberFormat="1" applyFont="1" applyAlignment="1">
      <alignment vertical="center"/>
    </xf>
    <xf numFmtId="0" fontId="2" fillId="3" borderId="1" xfId="0" applyFont="1" applyFill="1" applyBorder="1" applyAlignment="1">
      <alignment horizontal="left" wrapText="1"/>
    </xf>
    <xf numFmtId="4" fontId="2" fillId="3" borderId="1" xfId="0" applyNumberFormat="1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/>
    </xf>
    <xf numFmtId="4" fontId="8" fillId="3" borderId="1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169" fontId="0" fillId="0" borderId="1" xfId="0" applyNumberFormat="1" applyBorder="1" applyAlignment="1">
      <alignment vertical="center" wrapText="1"/>
    </xf>
    <xf numFmtId="0" fontId="4" fillId="4" borderId="0" xfId="0" applyFont="1" applyFill="1"/>
    <xf numFmtId="0" fontId="10" fillId="0" borderId="0" xfId="0" applyFont="1"/>
    <xf numFmtId="164" fontId="0" fillId="2" borderId="0" xfId="0" applyNumberFormat="1" applyFill="1"/>
    <xf numFmtId="164" fontId="2" fillId="2" borderId="0" xfId="0" applyNumberFormat="1" applyFont="1" applyFill="1"/>
    <xf numFmtId="164" fontId="2" fillId="2" borderId="0" xfId="0" applyNumberFormat="1" applyFont="1" applyFill="1" applyAlignment="1">
      <alignment horizontal="center"/>
    </xf>
    <xf numFmtId="164" fontId="0" fillId="2" borderId="0" xfId="0" applyNumberFormat="1" applyFill="1" applyAlignment="1">
      <alignment horizontal="right" vertical="center" wrapText="1"/>
    </xf>
    <xf numFmtId="0" fontId="0" fillId="2" borderId="0" xfId="0" applyFill="1"/>
    <xf numFmtId="0" fontId="4" fillId="2" borderId="0" xfId="0" applyFont="1" applyFill="1"/>
    <xf numFmtId="0" fontId="0" fillId="2" borderId="0" xfId="0" applyFill="1" applyAlignment="1">
      <alignment horizontal="right"/>
    </xf>
    <xf numFmtId="0" fontId="2" fillId="2" borderId="0" xfId="0" applyFont="1" applyFill="1"/>
    <xf numFmtId="164" fontId="1" fillId="2" borderId="0" xfId="0" applyNumberFormat="1" applyFont="1" applyFill="1"/>
    <xf numFmtId="164" fontId="8" fillId="2" borderId="0" xfId="0" applyNumberFormat="1" applyFont="1" applyFill="1"/>
    <xf numFmtId="0" fontId="10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/>
    <xf numFmtId="168" fontId="2" fillId="2" borderId="1" xfId="0" applyNumberFormat="1" applyFont="1" applyFill="1" applyBorder="1" applyAlignment="1">
      <alignment horizontal="right" vertical="center" wrapText="1"/>
    </xf>
    <xf numFmtId="168" fontId="0" fillId="0" borderId="1" xfId="0" applyNumberFormat="1" applyBorder="1" applyAlignment="1">
      <alignment horizontal="right" vertical="center" wrapText="1"/>
    </xf>
    <xf numFmtId="170" fontId="1" fillId="0" borderId="1" xfId="0" applyNumberFormat="1" applyFont="1" applyBorder="1" applyAlignment="1">
      <alignment horizontal="right" vertical="center"/>
    </xf>
    <xf numFmtId="164" fontId="2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164" fontId="4" fillId="2" borderId="0" xfId="0" applyNumberFormat="1" applyFont="1" applyFill="1" applyAlignment="1">
      <alignment horizontal="right" vertical="center" wrapText="1"/>
    </xf>
    <xf numFmtId="2" fontId="3" fillId="5" borderId="1" xfId="0" applyNumberFormat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/>
    </xf>
    <xf numFmtId="1" fontId="0" fillId="5" borderId="1" xfId="0" applyNumberFormat="1" applyFill="1" applyBorder="1" applyAlignment="1">
      <alignment horizontal="center"/>
    </xf>
    <xf numFmtId="0" fontId="10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4" fillId="0" borderId="0" xfId="0" applyFont="1"/>
    <xf numFmtId="0" fontId="10" fillId="0" borderId="0" xfId="0" applyFont="1" applyAlignment="1">
      <alignment horizontal="left"/>
    </xf>
    <xf numFmtId="4" fontId="8" fillId="0" borderId="0" xfId="0" applyNumberFormat="1" applyFont="1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3" fontId="0" fillId="2" borderId="0" xfId="0" applyNumberFormat="1" applyFill="1" applyAlignment="1">
      <alignment horizontal="right" vertical="center" wrapText="1"/>
    </xf>
    <xf numFmtId="37" fontId="0" fillId="2" borderId="0" xfId="0" applyNumberFormat="1" applyFill="1" applyAlignment="1">
      <alignment horizontal="right" vertical="center" wrapText="1"/>
    </xf>
    <xf numFmtId="37" fontId="2" fillId="2" borderId="0" xfId="0" applyNumberFormat="1" applyFont="1" applyFill="1" applyAlignment="1">
      <alignment horizontal="right" vertical="center" wrapText="1"/>
    </xf>
    <xf numFmtId="166" fontId="2" fillId="2" borderId="0" xfId="0" applyNumberFormat="1" applyFont="1" applyFill="1" applyAlignment="1">
      <alignment horizontal="right" vertical="center" wrapText="1"/>
    </xf>
    <xf numFmtId="4" fontId="0" fillId="0" borderId="0" xfId="0" applyNumberForma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2" fontId="3" fillId="5" borderId="1" xfId="0" applyNumberFormat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/>
    </xf>
    <xf numFmtId="0" fontId="12" fillId="0" borderId="10" xfId="0" applyFont="1" applyBorder="1" applyAlignment="1">
      <alignment horizontal="left"/>
    </xf>
    <xf numFmtId="0" fontId="3" fillId="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12" fillId="0" borderId="10" xfId="0" applyFont="1" applyBorder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10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FF"/>
      <color rgb="FFFF66FF"/>
      <color rgb="FFFF99CC"/>
      <color rgb="FF33CCFF"/>
      <color rgb="FFFF3300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guguianu_camelia_cjvrancea_ro/Documents/Desktop/Cami%20CJ/GUVERNANTA%20CORPORATIVA/SERVICII%20PUBLICE%20SRL/BVC%202026/BVC%202025%20SERVICII%20PUBLICE%20VRANCEA_FF.xlsx" TargetMode="External"/><Relationship Id="rId2" Type="http://schemas.openxmlformats.org/officeDocument/2006/relationships/externalLinkPath" Target="file:///C:\Users\Florina%20Cozma\Downloads\BVC%202025%20SERVICII%20PUBLICE%20VRANCEA_FF.xlsx" TargetMode="External"/><Relationship Id="rId1" Type="http://schemas.openxmlformats.org/officeDocument/2006/relationships/externalLinkPath" Target="/personal/guguianu_camelia_cjvrancea_ro/Documents/Desktop/Cami%20CJ/GUVERNANTA%20CORPORATIVA/SERVICII%20PUBLICE%20SRL/BVC%202026/BVC%202025%20SERVICII%20PUBLICE%20VRANCEA_F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NEXA 1"/>
      <sheetName val="ANEXA 2"/>
      <sheetName val="Anexa 3"/>
      <sheetName val="Anexa 4"/>
      <sheetName val="Anexa 5"/>
    </sheetNames>
    <sheetDataSet>
      <sheetData sheetId="0"/>
      <sheetData sheetId="1">
        <row r="130">
          <cell r="H130">
            <v>0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F4002-43AB-4F99-9D21-4DEF2BA9DD13}">
  <sheetPr>
    <pageSetUpPr fitToPage="1"/>
  </sheetPr>
  <dimension ref="A1:P118"/>
  <sheetViews>
    <sheetView tabSelected="1" zoomScale="95" zoomScaleNormal="95" zoomScaleSheetLayoutView="80" workbookViewId="0">
      <pane ySplit="15" topLeftCell="A16" activePane="bottomLeft" state="frozen"/>
      <selection pane="bottomLeft" activeCell="H41" sqref="H41"/>
    </sheetView>
  </sheetViews>
  <sheetFormatPr defaultColWidth="11.5703125" defaultRowHeight="12.75" x14ac:dyDescent="0.2"/>
  <cols>
    <col min="1" max="2" width="3.85546875" customWidth="1"/>
    <col min="3" max="3" width="3.140625" customWidth="1"/>
    <col min="4" max="4" width="3.28515625" customWidth="1"/>
    <col min="5" max="5" width="44.7109375" customWidth="1"/>
    <col min="6" max="6" width="3.7109375" customWidth="1"/>
    <col min="7" max="7" width="11.28515625" customWidth="1"/>
    <col min="8" max="8" width="11" customWidth="1"/>
    <col min="9" max="9" width="9.28515625" style="1" customWidth="1"/>
    <col min="10" max="11" width="8.85546875" customWidth="1"/>
    <col min="12" max="12" width="10.7109375" style="2" customWidth="1"/>
    <col min="13" max="13" width="10.140625" style="2" customWidth="1"/>
  </cols>
  <sheetData>
    <row r="1" spans="1:16" x14ac:dyDescent="0.2">
      <c r="A1" s="3" t="s">
        <v>327</v>
      </c>
      <c r="E1" s="3"/>
      <c r="F1" s="3"/>
      <c r="G1" s="3"/>
      <c r="H1" s="3"/>
      <c r="I1" s="4"/>
      <c r="J1" s="3"/>
      <c r="K1" s="250"/>
      <c r="L1" s="250"/>
      <c r="M1" s="250"/>
    </row>
    <row r="2" spans="1:16" x14ac:dyDescent="0.2">
      <c r="A2" s="3" t="s">
        <v>310</v>
      </c>
      <c r="E2" s="3"/>
      <c r="F2" s="3"/>
      <c r="G2" s="3"/>
      <c r="H2" s="3"/>
      <c r="I2" s="4"/>
      <c r="J2" s="3"/>
      <c r="K2" s="250" t="s">
        <v>301</v>
      </c>
      <c r="L2" s="250"/>
      <c r="M2" s="250"/>
    </row>
    <row r="3" spans="1:16" x14ac:dyDescent="0.2">
      <c r="A3" s="3" t="s">
        <v>328</v>
      </c>
      <c r="B3" s="3"/>
      <c r="C3" s="3"/>
      <c r="D3" s="3"/>
      <c r="E3" s="3"/>
      <c r="F3" s="3"/>
      <c r="G3" s="3"/>
      <c r="H3" s="3"/>
      <c r="I3" s="4"/>
      <c r="J3" s="3"/>
      <c r="K3" s="3" t="s">
        <v>329</v>
      </c>
    </row>
    <row r="4" spans="1:16" x14ac:dyDescent="0.2">
      <c r="A4" s="3"/>
      <c r="B4" s="3"/>
      <c r="C4" s="3"/>
      <c r="D4" s="3"/>
      <c r="E4" s="3"/>
      <c r="F4" s="3"/>
      <c r="G4" s="3"/>
      <c r="H4" s="3"/>
      <c r="I4" s="4"/>
      <c r="J4" s="3"/>
      <c r="L4"/>
      <c r="M4"/>
    </row>
    <row r="5" spans="1:16" x14ac:dyDescent="0.2">
      <c r="A5" s="3"/>
      <c r="B5" s="5"/>
      <c r="C5" s="5"/>
      <c r="D5" s="5"/>
      <c r="E5" s="3"/>
      <c r="F5" s="3"/>
      <c r="G5" s="3"/>
      <c r="H5" s="3"/>
      <c r="I5" s="4"/>
      <c r="J5" s="3"/>
    </row>
    <row r="6" spans="1:16" x14ac:dyDescent="0.2">
      <c r="B6" s="3"/>
      <c r="C6" s="3"/>
      <c r="D6" s="3"/>
      <c r="E6" s="3"/>
      <c r="F6" s="3"/>
      <c r="G6" s="3"/>
      <c r="H6" s="3"/>
      <c r="I6" s="4"/>
      <c r="J6" s="3"/>
    </row>
    <row r="7" spans="1:16" x14ac:dyDescent="0.2">
      <c r="B7" s="250" t="s">
        <v>0</v>
      </c>
      <c r="C7" s="250"/>
      <c r="D7" s="250"/>
      <c r="E7" s="250"/>
      <c r="F7" s="250"/>
      <c r="G7" s="250"/>
      <c r="H7" s="250"/>
      <c r="I7" s="250"/>
      <c r="J7" s="250"/>
      <c r="K7" s="250"/>
      <c r="L7" s="250"/>
      <c r="M7" s="250"/>
    </row>
    <row r="8" spans="1:16" x14ac:dyDescent="0.2">
      <c r="B8" s="250" t="s">
        <v>287</v>
      </c>
      <c r="C8" s="250"/>
      <c r="D8" s="250"/>
      <c r="E8" s="250"/>
      <c r="F8" s="250"/>
      <c r="G8" s="250"/>
      <c r="H8" s="250"/>
      <c r="I8" s="250"/>
      <c r="J8" s="250"/>
      <c r="K8" s="250"/>
      <c r="L8" s="250"/>
      <c r="M8" s="250"/>
    </row>
    <row r="9" spans="1:16" x14ac:dyDescent="0.2">
      <c r="B9" s="5"/>
      <c r="C9" s="5"/>
      <c r="D9" s="5"/>
      <c r="E9" s="5"/>
      <c r="F9" s="5"/>
      <c r="G9" s="5"/>
      <c r="H9" s="5"/>
      <c r="I9" s="6"/>
      <c r="J9" s="5"/>
    </row>
    <row r="10" spans="1:16" x14ac:dyDescent="0.2">
      <c r="B10" s="3"/>
      <c r="C10" s="3"/>
      <c r="D10" s="3"/>
      <c r="E10" s="3"/>
      <c r="F10" s="3"/>
      <c r="G10" s="3"/>
      <c r="H10" s="3"/>
      <c r="I10" s="4"/>
      <c r="J10" s="3"/>
      <c r="M10" s="2" t="s">
        <v>1</v>
      </c>
    </row>
    <row r="11" spans="1:16" x14ac:dyDescent="0.2">
      <c r="K11" s="7"/>
    </row>
    <row r="12" spans="1:16" s="8" customFormat="1" ht="12.75" customHeight="1" x14ac:dyDescent="0.2">
      <c r="B12" s="251"/>
      <c r="C12" s="251"/>
      <c r="D12" s="251"/>
      <c r="E12" s="251" t="s">
        <v>2</v>
      </c>
      <c r="F12" s="251" t="s">
        <v>3</v>
      </c>
      <c r="G12" s="251" t="s">
        <v>289</v>
      </c>
      <c r="H12" s="251" t="s">
        <v>288</v>
      </c>
      <c r="I12" s="255" t="s">
        <v>4</v>
      </c>
      <c r="J12" s="251" t="s">
        <v>254</v>
      </c>
      <c r="K12" s="251" t="s">
        <v>290</v>
      </c>
      <c r="L12" s="252" t="s">
        <v>4</v>
      </c>
      <c r="M12" s="252"/>
    </row>
    <row r="13" spans="1:16" s="8" customFormat="1" ht="42" customHeight="1" x14ac:dyDescent="0.2">
      <c r="B13" s="251"/>
      <c r="C13" s="251"/>
      <c r="D13" s="251"/>
      <c r="E13" s="251"/>
      <c r="F13" s="251"/>
      <c r="G13" s="251"/>
      <c r="H13" s="251"/>
      <c r="I13" s="255"/>
      <c r="J13" s="251"/>
      <c r="K13" s="251"/>
      <c r="L13" s="233" t="s">
        <v>5</v>
      </c>
      <c r="M13" s="233" t="s">
        <v>6</v>
      </c>
    </row>
    <row r="14" spans="1:16" x14ac:dyDescent="0.2">
      <c r="B14" s="234">
        <v>0</v>
      </c>
      <c r="C14" s="253">
        <v>1</v>
      </c>
      <c r="D14" s="253"/>
      <c r="E14" s="234">
        <v>2</v>
      </c>
      <c r="F14" s="234">
        <v>3</v>
      </c>
      <c r="G14" s="234">
        <v>4</v>
      </c>
      <c r="H14" s="234">
        <v>5</v>
      </c>
      <c r="I14" s="234" t="s">
        <v>7</v>
      </c>
      <c r="J14" s="234">
        <v>7</v>
      </c>
      <c r="K14" s="234">
        <v>8</v>
      </c>
      <c r="L14" s="235">
        <v>9</v>
      </c>
      <c r="M14" s="235">
        <v>10</v>
      </c>
    </row>
    <row r="15" spans="1:16" s="3" customFormat="1" x14ac:dyDescent="0.2">
      <c r="B15" s="11" t="s">
        <v>8</v>
      </c>
      <c r="C15" s="11"/>
      <c r="D15" s="11"/>
      <c r="E15" s="12" t="s">
        <v>257</v>
      </c>
      <c r="F15" s="13">
        <v>1</v>
      </c>
      <c r="G15" s="111" t="e">
        <f>#REF!</f>
        <v>#REF!</v>
      </c>
      <c r="H15" s="111" t="e">
        <f>#REF!</f>
        <v>#REF!</v>
      </c>
      <c r="I15" s="15">
        <v>0</v>
      </c>
      <c r="J15" s="111">
        <f>J16+J19</f>
        <v>6300</v>
      </c>
      <c r="K15" s="111">
        <f>K16+K19</f>
        <v>6500</v>
      </c>
      <c r="L15" s="172" t="e">
        <f>J15/H15*100</f>
        <v>#REF!</v>
      </c>
      <c r="M15" s="15">
        <f>K15/J15*100</f>
        <v>103.17460317460319</v>
      </c>
      <c r="P15" s="16"/>
    </row>
    <row r="16" spans="1:16" x14ac:dyDescent="0.2">
      <c r="B16" s="17"/>
      <c r="C16" s="17">
        <v>1</v>
      </c>
      <c r="D16" s="17"/>
      <c r="E16" s="18" t="s">
        <v>258</v>
      </c>
      <c r="F16" s="10">
        <v>2</v>
      </c>
      <c r="G16" s="19" t="e">
        <f>#REF!</f>
        <v>#REF!</v>
      </c>
      <c r="H16" s="19">
        <v>5900</v>
      </c>
      <c r="I16" s="15">
        <v>0</v>
      </c>
      <c r="J16" s="111">
        <v>6300</v>
      </c>
      <c r="K16" s="111">
        <v>6500</v>
      </c>
      <c r="L16" s="172">
        <f t="shared" ref="L16:L19" si="0">J16/H16*100</f>
        <v>106.77966101694916</v>
      </c>
      <c r="M16" s="15">
        <f>K16/J16</f>
        <v>1.0317460317460319</v>
      </c>
      <c r="P16" s="20"/>
    </row>
    <row r="17" spans="2:16" x14ac:dyDescent="0.2">
      <c r="B17" s="17"/>
      <c r="C17" s="17"/>
      <c r="D17" s="17"/>
      <c r="E17" s="18" t="s">
        <v>259</v>
      </c>
      <c r="F17" s="10">
        <v>3</v>
      </c>
      <c r="G17" s="19" t="e">
        <f>#REF!</f>
        <v>#REF!</v>
      </c>
      <c r="H17" s="19">
        <v>0</v>
      </c>
      <c r="I17" s="15">
        <v>0</v>
      </c>
      <c r="J17" s="111">
        <v>0</v>
      </c>
      <c r="K17" s="111">
        <v>0</v>
      </c>
      <c r="L17" s="172">
        <v>0</v>
      </c>
      <c r="M17" s="15">
        <v>0</v>
      </c>
      <c r="P17" s="20"/>
    </row>
    <row r="18" spans="2:16" x14ac:dyDescent="0.2">
      <c r="B18" s="17"/>
      <c r="C18" s="17"/>
      <c r="D18" s="17"/>
      <c r="E18" s="18" t="s">
        <v>260</v>
      </c>
      <c r="F18" s="10">
        <v>4</v>
      </c>
      <c r="G18" s="19" t="e">
        <f>#REF!</f>
        <v>#REF!</v>
      </c>
      <c r="H18" s="19">
        <v>0</v>
      </c>
      <c r="I18" s="15">
        <v>0</v>
      </c>
      <c r="J18" s="111">
        <v>0</v>
      </c>
      <c r="K18" s="111">
        <v>0</v>
      </c>
      <c r="L18" s="172">
        <v>0</v>
      </c>
      <c r="M18" s="15">
        <v>0</v>
      </c>
      <c r="P18" s="20"/>
    </row>
    <row r="19" spans="2:16" x14ac:dyDescent="0.2">
      <c r="B19" s="17"/>
      <c r="C19" s="17">
        <v>2</v>
      </c>
      <c r="D19" s="17"/>
      <c r="E19" s="18" t="s">
        <v>9</v>
      </c>
      <c r="F19" s="10">
        <v>5</v>
      </c>
      <c r="G19" s="19" t="e">
        <f>#REF!</f>
        <v>#REF!</v>
      </c>
      <c r="H19" s="99">
        <v>67.150000000000006</v>
      </c>
      <c r="I19" s="15">
        <v>0</v>
      </c>
      <c r="J19" s="99">
        <v>0</v>
      </c>
      <c r="K19" s="99">
        <v>0</v>
      </c>
      <c r="L19" s="172">
        <f t="shared" si="0"/>
        <v>0</v>
      </c>
      <c r="M19" s="15">
        <v>0</v>
      </c>
      <c r="P19" s="20"/>
    </row>
    <row r="20" spans="2:16" s="3" customFormat="1" x14ac:dyDescent="0.2">
      <c r="B20" s="11" t="s">
        <v>11</v>
      </c>
      <c r="C20" s="11"/>
      <c r="D20" s="11"/>
      <c r="E20" s="12" t="s">
        <v>261</v>
      </c>
      <c r="F20" s="13">
        <v>6</v>
      </c>
      <c r="G20" s="14" t="e">
        <f>G21+G33+G34</f>
        <v>#REF!</v>
      </c>
      <c r="H20" s="111" t="e">
        <f>H21+H33+H34</f>
        <v>#REF!</v>
      </c>
      <c r="I20" s="15">
        <v>0</v>
      </c>
      <c r="J20" s="14">
        <f>J21+J33+J34</f>
        <v>4345.5</v>
      </c>
      <c r="K20" s="14">
        <f>K21+K33+K34</f>
        <v>4500.5</v>
      </c>
      <c r="L20" s="229" t="e">
        <f>J20/H20</f>
        <v>#REF!</v>
      </c>
      <c r="M20" s="229">
        <f>K20/J20</f>
        <v>1.0356690829593833</v>
      </c>
      <c r="P20" s="16"/>
    </row>
    <row r="21" spans="2:16" s="1" customFormat="1" ht="25.5" x14ac:dyDescent="0.2">
      <c r="B21" s="21"/>
      <c r="C21" s="21">
        <v>1</v>
      </c>
      <c r="D21" s="21"/>
      <c r="E21" s="33" t="s">
        <v>262</v>
      </c>
      <c r="F21" s="23">
        <v>7</v>
      </c>
      <c r="G21" s="24" t="e">
        <f>G22+G23+G24+G32</f>
        <v>#REF!</v>
      </c>
      <c r="H21" s="24">
        <v>4807.2</v>
      </c>
      <c r="I21" s="15">
        <v>0</v>
      </c>
      <c r="J21" s="24">
        <f>J22+J23+J24+J32</f>
        <v>4345.5</v>
      </c>
      <c r="K21" s="24">
        <f>K22+K23+K24+K32</f>
        <v>4500.5</v>
      </c>
      <c r="L21" s="229">
        <f t="shared" ref="L21:L41" si="1">J21/H21</f>
        <v>0.90395656515227163</v>
      </c>
      <c r="M21" s="229">
        <f t="shared" ref="M21:M36" si="2">K21/J21</f>
        <v>1.0356690829593833</v>
      </c>
      <c r="P21" s="20"/>
    </row>
    <row r="22" spans="2:16" x14ac:dyDescent="0.2">
      <c r="B22" s="17"/>
      <c r="C22" s="17"/>
      <c r="D22" s="17" t="s">
        <v>12</v>
      </c>
      <c r="E22" s="18" t="s">
        <v>13</v>
      </c>
      <c r="F22" s="10">
        <v>8</v>
      </c>
      <c r="G22" s="19" t="e">
        <f>#REF!</f>
        <v>#REF!</v>
      </c>
      <c r="H22" s="99">
        <v>1236</v>
      </c>
      <c r="I22" s="15">
        <v>0</v>
      </c>
      <c r="J22" s="19">
        <v>200</v>
      </c>
      <c r="K22" s="19">
        <v>300</v>
      </c>
      <c r="L22" s="229">
        <f t="shared" si="1"/>
        <v>0.16181229773462782</v>
      </c>
      <c r="M22" s="229">
        <f t="shared" si="2"/>
        <v>1.5</v>
      </c>
      <c r="P22" s="20"/>
    </row>
    <row r="23" spans="2:16" x14ac:dyDescent="0.2">
      <c r="B23" s="17"/>
      <c r="C23" s="17"/>
      <c r="D23" s="17" t="s">
        <v>14</v>
      </c>
      <c r="E23" s="18" t="s">
        <v>15</v>
      </c>
      <c r="F23" s="10">
        <v>9</v>
      </c>
      <c r="G23" s="19" t="e">
        <f>#REF!</f>
        <v>#REF!</v>
      </c>
      <c r="H23" s="19">
        <v>65</v>
      </c>
      <c r="I23" s="15">
        <v>0</v>
      </c>
      <c r="J23" s="19">
        <v>10</v>
      </c>
      <c r="K23" s="19">
        <v>15</v>
      </c>
      <c r="L23" s="229">
        <f t="shared" si="1"/>
        <v>0.15384615384615385</v>
      </c>
      <c r="M23" s="229">
        <f t="shared" si="2"/>
        <v>1.5</v>
      </c>
      <c r="P23" s="20"/>
    </row>
    <row r="24" spans="2:16" ht="25.5" x14ac:dyDescent="0.2">
      <c r="B24" s="17"/>
      <c r="C24" s="17"/>
      <c r="D24" s="17" t="s">
        <v>16</v>
      </c>
      <c r="E24" s="27" t="s">
        <v>263</v>
      </c>
      <c r="F24" s="10">
        <v>10</v>
      </c>
      <c r="G24" s="19" t="e">
        <f>G25+G28+G30+G31</f>
        <v>#REF!</v>
      </c>
      <c r="H24" s="99">
        <v>3190.2</v>
      </c>
      <c r="I24" s="15">
        <v>0</v>
      </c>
      <c r="J24" s="19">
        <f>J25+J28+J30+J31</f>
        <v>3885.5</v>
      </c>
      <c r="K24" s="19">
        <f>K25+K28+K30+K31</f>
        <v>3885.5</v>
      </c>
      <c r="L24" s="229">
        <f t="shared" si="1"/>
        <v>1.2179487179487181</v>
      </c>
      <c r="M24" s="229">
        <f t="shared" si="2"/>
        <v>1</v>
      </c>
    </row>
    <row r="25" spans="2:16" ht="25.5" x14ac:dyDescent="0.2">
      <c r="B25" s="17"/>
      <c r="C25" s="17"/>
      <c r="D25" s="17"/>
      <c r="E25" s="27" t="s">
        <v>264</v>
      </c>
      <c r="F25" s="10">
        <v>11</v>
      </c>
      <c r="G25" s="19" t="e">
        <f>G26+G27</f>
        <v>#REF!</v>
      </c>
      <c r="H25" s="19" t="e">
        <f>H26+H27</f>
        <v>#REF!</v>
      </c>
      <c r="I25" s="15">
        <v>0</v>
      </c>
      <c r="J25" s="19">
        <f>J26+J27</f>
        <v>3500</v>
      </c>
      <c r="K25" s="19">
        <f>K26+K27</f>
        <v>3500</v>
      </c>
      <c r="L25" s="229" t="e">
        <f t="shared" si="1"/>
        <v>#REF!</v>
      </c>
      <c r="M25" s="229">
        <f t="shared" si="2"/>
        <v>1</v>
      </c>
    </row>
    <row r="26" spans="2:16" x14ac:dyDescent="0.2">
      <c r="B26" s="17"/>
      <c r="C26" s="17"/>
      <c r="D26" s="17"/>
      <c r="E26" s="18" t="s">
        <v>17</v>
      </c>
      <c r="F26" s="10">
        <v>12</v>
      </c>
      <c r="G26" s="19" t="e">
        <f>#REF!</f>
        <v>#REF!</v>
      </c>
      <c r="H26" s="19">
        <v>2800</v>
      </c>
      <c r="I26" s="15">
        <v>0</v>
      </c>
      <c r="J26" s="19">
        <v>3500</v>
      </c>
      <c r="K26" s="19">
        <v>3500</v>
      </c>
      <c r="L26" s="229">
        <f t="shared" si="1"/>
        <v>1.25</v>
      </c>
      <c r="M26" s="229">
        <f t="shared" si="2"/>
        <v>1</v>
      </c>
    </row>
    <row r="27" spans="2:16" x14ac:dyDescent="0.2">
      <c r="B27" s="17"/>
      <c r="C27" s="17"/>
      <c r="D27" s="17"/>
      <c r="E27" s="18" t="s">
        <v>18</v>
      </c>
      <c r="F27" s="10">
        <v>13</v>
      </c>
      <c r="G27" s="19" t="e">
        <f>#REF!</f>
        <v>#REF!</v>
      </c>
      <c r="H27" s="19" t="e">
        <f>#REF!</f>
        <v>#REF!</v>
      </c>
      <c r="I27" s="15">
        <v>0</v>
      </c>
      <c r="J27" s="19">
        <v>0</v>
      </c>
      <c r="K27" s="19">
        <v>0</v>
      </c>
      <c r="L27" s="229">
        <v>0</v>
      </c>
      <c r="M27" s="229">
        <v>0</v>
      </c>
    </row>
    <row r="28" spans="2:16" x14ac:dyDescent="0.2">
      <c r="B28" s="17"/>
      <c r="C28" s="17"/>
      <c r="D28" s="17"/>
      <c r="E28" s="18" t="s">
        <v>19</v>
      </c>
      <c r="F28" s="25">
        <v>14</v>
      </c>
      <c r="G28" s="19" t="e">
        <f>#REF!</f>
        <v>#REF!</v>
      </c>
      <c r="H28" s="19" t="e">
        <f>#REF!</f>
        <v>#REF!</v>
      </c>
      <c r="I28" s="15">
        <v>0</v>
      </c>
      <c r="J28" s="19">
        <v>0</v>
      </c>
      <c r="K28" s="19">
        <v>0</v>
      </c>
      <c r="L28" s="229">
        <v>0</v>
      </c>
      <c r="M28" s="229">
        <v>0</v>
      </c>
    </row>
    <row r="29" spans="2:16" s="26" customFormat="1" ht="25.5" x14ac:dyDescent="0.2">
      <c r="B29" s="25"/>
      <c r="C29" s="25"/>
      <c r="D29" s="25"/>
      <c r="E29" s="27" t="s">
        <v>20</v>
      </c>
      <c r="F29" s="175">
        <v>15</v>
      </c>
      <c r="G29" s="28">
        <v>0</v>
      </c>
      <c r="H29" s="19" t="e">
        <f>#REF!</f>
        <v>#REF!</v>
      </c>
      <c r="I29" s="15">
        <v>0</v>
      </c>
      <c r="J29" s="19">
        <v>0</v>
      </c>
      <c r="K29" s="19">
        <v>0</v>
      </c>
      <c r="L29" s="229">
        <v>0</v>
      </c>
      <c r="M29" s="229">
        <v>0</v>
      </c>
      <c r="P29" s="29"/>
    </row>
    <row r="30" spans="2:16" s="26" customFormat="1" ht="38.25" x14ac:dyDescent="0.2">
      <c r="B30" s="25"/>
      <c r="C30" s="25"/>
      <c r="D30" s="25"/>
      <c r="E30" s="27" t="s">
        <v>21</v>
      </c>
      <c r="F30" s="175">
        <v>16</v>
      </c>
      <c r="G30" s="28" t="e">
        <f>#REF!</f>
        <v>#REF!</v>
      </c>
      <c r="H30" s="28">
        <v>320</v>
      </c>
      <c r="I30" s="15">
        <v>0</v>
      </c>
      <c r="J30" s="30">
        <v>300</v>
      </c>
      <c r="K30" s="30">
        <v>300</v>
      </c>
      <c r="L30" s="229">
        <f t="shared" si="1"/>
        <v>0.9375</v>
      </c>
      <c r="M30" s="229">
        <f t="shared" si="2"/>
        <v>1</v>
      </c>
      <c r="P30" s="29"/>
    </row>
    <row r="31" spans="2:16" s="26" customFormat="1" x14ac:dyDescent="0.2">
      <c r="B31" s="25"/>
      <c r="C31" s="25"/>
      <c r="D31" s="25"/>
      <c r="E31" s="27" t="s">
        <v>265</v>
      </c>
      <c r="F31" s="175">
        <v>17</v>
      </c>
      <c r="G31" s="28" t="e">
        <f>#REF!</f>
        <v>#REF!</v>
      </c>
      <c r="H31" s="28">
        <v>70.2</v>
      </c>
      <c r="I31" s="15">
        <v>0</v>
      </c>
      <c r="J31" s="30">
        <f>(J26+J30)*2.25%</f>
        <v>85.5</v>
      </c>
      <c r="K31" s="30">
        <f>(K26+K30)*2.25%</f>
        <v>85.5</v>
      </c>
      <c r="L31" s="229">
        <f t="shared" si="1"/>
        <v>1.2179487179487178</v>
      </c>
      <c r="M31" s="229">
        <f t="shared" si="2"/>
        <v>1</v>
      </c>
      <c r="P31" s="29"/>
    </row>
    <row r="32" spans="2:16" s="26" customFormat="1" x14ac:dyDescent="0.2">
      <c r="B32" s="25"/>
      <c r="C32" s="25"/>
      <c r="D32" s="25" t="s">
        <v>22</v>
      </c>
      <c r="E32" s="27" t="s">
        <v>23</v>
      </c>
      <c r="F32" s="175">
        <v>18</v>
      </c>
      <c r="G32" s="28" t="e">
        <f>#REF!</f>
        <v>#REF!</v>
      </c>
      <c r="H32" s="28">
        <v>316</v>
      </c>
      <c r="I32" s="15">
        <v>0</v>
      </c>
      <c r="J32" s="19">
        <v>250</v>
      </c>
      <c r="K32" s="19">
        <v>300</v>
      </c>
      <c r="L32" s="229">
        <f t="shared" si="1"/>
        <v>0.79113924050632911</v>
      </c>
      <c r="M32" s="229">
        <f t="shared" si="2"/>
        <v>1.2</v>
      </c>
      <c r="P32" s="29"/>
    </row>
    <row r="33" spans="2:13" s="31" customFormat="1" x14ac:dyDescent="0.2">
      <c r="B33" s="32"/>
      <c r="C33" s="32">
        <v>2</v>
      </c>
      <c r="D33" s="32"/>
      <c r="E33" s="33" t="s">
        <v>24</v>
      </c>
      <c r="F33" s="176">
        <v>19</v>
      </c>
      <c r="G33" s="34" t="e">
        <f>#REF!</f>
        <v>#REF!</v>
      </c>
      <c r="H33" s="34" t="e">
        <f>#REF!</f>
        <v>#REF!</v>
      </c>
      <c r="I33" s="15">
        <v>0</v>
      </c>
      <c r="J33" s="19"/>
      <c r="K33" s="19"/>
      <c r="L33" s="229">
        <v>0</v>
      </c>
      <c r="M33" s="229">
        <v>0</v>
      </c>
    </row>
    <row r="34" spans="2:13" s="31" customFormat="1" hidden="1" x14ac:dyDescent="0.2">
      <c r="B34" s="32"/>
      <c r="C34" s="32">
        <v>3</v>
      </c>
      <c r="D34" s="32"/>
      <c r="E34" s="33" t="s">
        <v>25</v>
      </c>
      <c r="F34" s="176">
        <v>19</v>
      </c>
      <c r="G34" s="34" t="e">
        <f>#REF!</f>
        <v>#REF!</v>
      </c>
      <c r="H34" s="34" t="e">
        <f>#REF!</f>
        <v>#REF!</v>
      </c>
      <c r="I34" s="15">
        <v>0</v>
      </c>
      <c r="J34" s="19">
        <v>0</v>
      </c>
      <c r="K34" s="19">
        <v>0</v>
      </c>
      <c r="L34" s="229" t="e">
        <f t="shared" si="1"/>
        <v>#REF!</v>
      </c>
      <c r="M34" s="229" t="e">
        <f t="shared" si="2"/>
        <v>#DIV/0!</v>
      </c>
    </row>
    <row r="35" spans="2:13" s="35" customFormat="1" ht="25.5" x14ac:dyDescent="0.2">
      <c r="B35" s="9" t="s">
        <v>26</v>
      </c>
      <c r="C35" s="9"/>
      <c r="D35" s="9"/>
      <c r="E35" s="177" t="s">
        <v>266</v>
      </c>
      <c r="F35" s="178">
        <v>20</v>
      </c>
      <c r="G35" s="112" t="e">
        <f>G15-G20</f>
        <v>#REF!</v>
      </c>
      <c r="H35" s="112" t="e">
        <f>#REF!</f>
        <v>#REF!</v>
      </c>
      <c r="I35" s="15">
        <v>0</v>
      </c>
      <c r="J35" s="36">
        <f>J15-J20</f>
        <v>1954.5</v>
      </c>
      <c r="K35" s="36">
        <f>K15-K20</f>
        <v>1999.5</v>
      </c>
      <c r="L35" s="229" t="e">
        <f t="shared" si="1"/>
        <v>#REF!</v>
      </c>
      <c r="M35" s="229">
        <f t="shared" si="2"/>
        <v>1.0230237912509594</v>
      </c>
    </row>
    <row r="36" spans="2:13" s="26" customFormat="1" ht="25.5" x14ac:dyDescent="0.2">
      <c r="B36" s="25" t="s">
        <v>28</v>
      </c>
      <c r="C36" s="25">
        <v>1</v>
      </c>
      <c r="D36" s="25"/>
      <c r="E36" s="27" t="s">
        <v>267</v>
      </c>
      <c r="F36" s="25">
        <v>21</v>
      </c>
      <c r="G36" s="28" t="e">
        <f>#REF!</f>
        <v>#REF!</v>
      </c>
      <c r="H36" s="37">
        <v>0</v>
      </c>
      <c r="I36" s="15">
        <v>0</v>
      </c>
      <c r="J36" s="37">
        <f>(J35-J42)*0.16</f>
        <v>297.084</v>
      </c>
      <c r="K36" s="37">
        <f>(K35-K42)*0.16</f>
        <v>303.92400000000004</v>
      </c>
      <c r="L36" s="229">
        <v>0</v>
      </c>
      <c r="M36" s="229">
        <f t="shared" si="2"/>
        <v>1.0230237912509594</v>
      </c>
    </row>
    <row r="37" spans="2:13" s="26" customFormat="1" x14ac:dyDescent="0.2">
      <c r="B37" s="25"/>
      <c r="C37" s="25">
        <v>2</v>
      </c>
      <c r="D37" s="25"/>
      <c r="E37" s="27" t="s">
        <v>268</v>
      </c>
      <c r="F37" s="25">
        <v>22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29">
        <v>0</v>
      </c>
      <c r="M37" s="229">
        <v>0</v>
      </c>
    </row>
    <row r="38" spans="2:13" s="26" customFormat="1" x14ac:dyDescent="0.2">
      <c r="B38" s="25"/>
      <c r="C38" s="25">
        <v>3</v>
      </c>
      <c r="D38" s="25"/>
      <c r="E38" s="179" t="s">
        <v>269</v>
      </c>
      <c r="F38" s="180">
        <v>23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29">
        <v>0</v>
      </c>
      <c r="M38" s="229">
        <v>0</v>
      </c>
    </row>
    <row r="39" spans="2:13" s="26" customFormat="1" x14ac:dyDescent="0.2">
      <c r="B39" s="25"/>
      <c r="C39" s="25">
        <v>4</v>
      </c>
      <c r="D39" s="25"/>
      <c r="E39" s="179" t="s">
        <v>270</v>
      </c>
      <c r="F39" s="180">
        <v>24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29">
        <v>0</v>
      </c>
      <c r="M39" s="229">
        <v>0</v>
      </c>
    </row>
    <row r="40" spans="2:13" s="26" customFormat="1" ht="25.5" x14ac:dyDescent="0.2">
      <c r="B40" s="25"/>
      <c r="C40" s="25">
        <v>5</v>
      </c>
      <c r="D40" s="25"/>
      <c r="E40" s="179" t="s">
        <v>271</v>
      </c>
      <c r="F40" s="180">
        <v>25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29">
        <v>0</v>
      </c>
      <c r="M40" s="229">
        <v>0</v>
      </c>
    </row>
    <row r="41" spans="2:13" s="26" customFormat="1" ht="37.700000000000003" customHeight="1" x14ac:dyDescent="0.2">
      <c r="B41" s="25" t="s">
        <v>30</v>
      </c>
      <c r="C41" s="25"/>
      <c r="D41" s="25"/>
      <c r="E41" s="177" t="s">
        <v>272</v>
      </c>
      <c r="F41" s="9">
        <v>26</v>
      </c>
      <c r="G41" s="112" t="e">
        <f>G35-G36</f>
        <v>#REF!</v>
      </c>
      <c r="H41" s="112" t="e">
        <f>H35-H36</f>
        <v>#REF!</v>
      </c>
      <c r="I41" s="15">
        <v>0</v>
      </c>
      <c r="J41" s="36">
        <f>J35-J36</f>
        <v>1657.4159999999999</v>
      </c>
      <c r="K41" s="36">
        <f>K35-K36</f>
        <v>1695.576</v>
      </c>
      <c r="L41" s="229" t="e">
        <f t="shared" si="1"/>
        <v>#REF!</v>
      </c>
      <c r="M41" s="15">
        <f t="shared" ref="M41:M53" si="3">K41/J41</f>
        <v>1.0230237912509594</v>
      </c>
    </row>
    <row r="42" spans="2:13" s="26" customFormat="1" x14ac:dyDescent="0.2">
      <c r="B42" s="25"/>
      <c r="C42" s="25">
        <v>1</v>
      </c>
      <c r="D42" s="25"/>
      <c r="E42" s="27" t="s">
        <v>229</v>
      </c>
      <c r="F42" s="175">
        <v>27</v>
      </c>
      <c r="G42" s="28">
        <v>0</v>
      </c>
      <c r="H42" s="109">
        <v>3.89</v>
      </c>
      <c r="I42" s="15">
        <v>0</v>
      </c>
      <c r="J42" s="28">
        <f>0.05*J35</f>
        <v>97.725000000000009</v>
      </c>
      <c r="K42" s="28">
        <f>0.05*K35</f>
        <v>99.975000000000009</v>
      </c>
      <c r="L42" s="15">
        <v>0</v>
      </c>
      <c r="M42" s="15">
        <f t="shared" si="3"/>
        <v>1.0230237912509592</v>
      </c>
    </row>
    <row r="43" spans="2:13" s="26" customFormat="1" ht="25.5" x14ac:dyDescent="0.2">
      <c r="B43" s="25"/>
      <c r="C43" s="25">
        <v>2</v>
      </c>
      <c r="D43" s="25"/>
      <c r="E43" s="27" t="s">
        <v>31</v>
      </c>
      <c r="F43" s="175">
        <v>28</v>
      </c>
      <c r="G43" s="28">
        <v>0</v>
      </c>
      <c r="H43" s="109">
        <v>0</v>
      </c>
      <c r="I43" s="15">
        <v>0</v>
      </c>
      <c r="J43" s="28">
        <v>0</v>
      </c>
      <c r="K43" s="28">
        <v>0</v>
      </c>
      <c r="L43" s="173" t="s">
        <v>10</v>
      </c>
      <c r="M43" s="15"/>
    </row>
    <row r="44" spans="2:13" s="26" customFormat="1" x14ac:dyDescent="0.2">
      <c r="B44" s="25"/>
      <c r="C44" s="25">
        <v>3</v>
      </c>
      <c r="D44" s="25"/>
      <c r="E44" s="27" t="s">
        <v>32</v>
      </c>
      <c r="F44" s="25">
        <v>29</v>
      </c>
      <c r="G44" s="109">
        <v>0</v>
      </c>
      <c r="H44" s="28"/>
      <c r="I44" s="15">
        <v>0</v>
      </c>
      <c r="J44" s="28">
        <v>0</v>
      </c>
      <c r="K44" s="28">
        <v>0</v>
      </c>
      <c r="L44" s="173" t="s">
        <v>10</v>
      </c>
      <c r="M44" s="15"/>
    </row>
    <row r="45" spans="2:13" s="26" customFormat="1" ht="80.099999999999994" customHeight="1" x14ac:dyDescent="0.2">
      <c r="B45" s="25"/>
      <c r="C45" s="25">
        <v>4</v>
      </c>
      <c r="D45" s="25"/>
      <c r="E45" s="27" t="s">
        <v>273</v>
      </c>
      <c r="F45" s="25">
        <v>30</v>
      </c>
      <c r="G45" s="28">
        <v>0</v>
      </c>
      <c r="H45" s="28">
        <v>0</v>
      </c>
      <c r="I45" s="15">
        <v>0</v>
      </c>
      <c r="J45" s="28">
        <v>0</v>
      </c>
      <c r="K45" s="28">
        <v>0</v>
      </c>
      <c r="L45" s="173" t="s">
        <v>10</v>
      </c>
      <c r="M45" s="15"/>
    </row>
    <row r="46" spans="2:13" s="26" customFormat="1" x14ac:dyDescent="0.2">
      <c r="B46" s="25"/>
      <c r="C46" s="25">
        <v>5</v>
      </c>
      <c r="D46" s="25"/>
      <c r="E46" s="27" t="s">
        <v>33</v>
      </c>
      <c r="F46" s="25">
        <v>31</v>
      </c>
      <c r="G46" s="28">
        <v>0</v>
      </c>
      <c r="H46" s="28">
        <v>0</v>
      </c>
      <c r="I46" s="15">
        <v>0</v>
      </c>
      <c r="J46" s="28">
        <v>0</v>
      </c>
      <c r="K46" s="28">
        <v>0</v>
      </c>
      <c r="L46" s="173" t="s">
        <v>10</v>
      </c>
      <c r="M46" s="15"/>
    </row>
    <row r="47" spans="2:13" s="26" customFormat="1" ht="38.25" x14ac:dyDescent="0.2">
      <c r="B47" s="25"/>
      <c r="C47" s="25">
        <v>6</v>
      </c>
      <c r="D47" s="25"/>
      <c r="E47" s="27" t="s">
        <v>274</v>
      </c>
      <c r="F47" s="25">
        <v>32</v>
      </c>
      <c r="G47" s="28" t="e">
        <f>G41-G42-G43-G44-G45-G46</f>
        <v>#REF!</v>
      </c>
      <c r="H47" s="28" t="e">
        <f>H41-H42-H43-H44-H45-H46</f>
        <v>#REF!</v>
      </c>
      <c r="I47" s="15">
        <v>0</v>
      </c>
      <c r="J47" s="28">
        <f>J41-J42-J43-J44-J45-J46</f>
        <v>1559.691</v>
      </c>
      <c r="K47" s="28">
        <f>K41-K42-K43-K44-K45-K46</f>
        <v>1595.6010000000001</v>
      </c>
      <c r="L47" s="15" t="e">
        <f>J47/H47</f>
        <v>#REF!</v>
      </c>
      <c r="M47" s="15">
        <f t="shared" si="3"/>
        <v>1.0230237912509594</v>
      </c>
    </row>
    <row r="48" spans="2:13" s="26" customFormat="1" ht="51" x14ac:dyDescent="0.2">
      <c r="B48" s="25"/>
      <c r="C48" s="25">
        <v>7</v>
      </c>
      <c r="D48" s="25"/>
      <c r="E48" s="27" t="s">
        <v>34</v>
      </c>
      <c r="F48" s="25">
        <v>33</v>
      </c>
      <c r="G48" s="28">
        <v>0</v>
      </c>
      <c r="H48" s="38">
        <v>0</v>
      </c>
      <c r="I48" s="15">
        <v>0</v>
      </c>
      <c r="J48" s="28">
        <v>0</v>
      </c>
      <c r="K48" s="28">
        <v>0</v>
      </c>
      <c r="L48" s="173" t="s">
        <v>10</v>
      </c>
      <c r="M48" s="15"/>
    </row>
    <row r="49" spans="2:13" s="26" customFormat="1" ht="66" customHeight="1" x14ac:dyDescent="0.2">
      <c r="B49" s="25"/>
      <c r="C49" s="25">
        <v>8</v>
      </c>
      <c r="D49" s="25"/>
      <c r="E49" s="27" t="s">
        <v>35</v>
      </c>
      <c r="F49" s="25">
        <v>34</v>
      </c>
      <c r="G49" s="28">
        <v>0</v>
      </c>
      <c r="H49" s="28">
        <v>0</v>
      </c>
      <c r="I49" s="15">
        <v>0</v>
      </c>
      <c r="J49" s="28">
        <v>0</v>
      </c>
      <c r="K49" s="28">
        <v>0</v>
      </c>
      <c r="L49" s="173" t="s">
        <v>10</v>
      </c>
      <c r="M49" s="15"/>
    </row>
    <row r="50" spans="2:13" s="26" customFormat="1" x14ac:dyDescent="0.2">
      <c r="B50" s="25"/>
      <c r="C50" s="25"/>
      <c r="D50" s="25" t="s">
        <v>36</v>
      </c>
      <c r="E50" s="39" t="s">
        <v>37</v>
      </c>
      <c r="F50" s="25">
        <v>35</v>
      </c>
      <c r="G50" s="28">
        <v>0</v>
      </c>
      <c r="H50" s="28">
        <v>0</v>
      </c>
      <c r="I50" s="15">
        <v>0</v>
      </c>
      <c r="J50" s="28">
        <v>0</v>
      </c>
      <c r="K50" s="28">
        <v>0</v>
      </c>
      <c r="L50" s="173" t="s">
        <v>10</v>
      </c>
      <c r="M50" s="15"/>
    </row>
    <row r="51" spans="2:13" s="26" customFormat="1" ht="22.5" customHeight="1" x14ac:dyDescent="0.2">
      <c r="B51" s="25"/>
      <c r="C51" s="25"/>
      <c r="D51" s="25" t="s">
        <v>38</v>
      </c>
      <c r="E51" s="39" t="s">
        <v>39</v>
      </c>
      <c r="F51" s="25">
        <v>36</v>
      </c>
      <c r="G51" s="28">
        <v>0</v>
      </c>
      <c r="H51" s="28">
        <v>0</v>
      </c>
      <c r="I51" s="15">
        <v>0</v>
      </c>
      <c r="J51" s="28">
        <v>0</v>
      </c>
      <c r="K51" s="28">
        <v>0</v>
      </c>
      <c r="L51" s="173" t="s">
        <v>10</v>
      </c>
      <c r="M51" s="15"/>
    </row>
    <row r="52" spans="2:13" s="26" customFormat="1" x14ac:dyDescent="0.2">
      <c r="B52" s="25"/>
      <c r="C52" s="25"/>
      <c r="D52" s="25" t="s">
        <v>40</v>
      </c>
      <c r="E52" s="39" t="s">
        <v>41</v>
      </c>
      <c r="F52" s="25">
        <v>37</v>
      </c>
      <c r="G52" s="28">
        <v>0</v>
      </c>
      <c r="H52" s="28">
        <v>0</v>
      </c>
      <c r="I52" s="15">
        <v>0</v>
      </c>
      <c r="J52" s="28">
        <v>0</v>
      </c>
      <c r="K52" s="28">
        <v>0</v>
      </c>
      <c r="L52" s="173" t="s">
        <v>10</v>
      </c>
      <c r="M52" s="15"/>
    </row>
    <row r="53" spans="2:13" s="26" customFormat="1" ht="38.25" x14ac:dyDescent="0.2">
      <c r="B53" s="25"/>
      <c r="C53" s="25">
        <v>9</v>
      </c>
      <c r="D53" s="25"/>
      <c r="E53" s="39" t="s">
        <v>275</v>
      </c>
      <c r="F53" s="25">
        <v>38</v>
      </c>
      <c r="G53" s="28" t="e">
        <f>G47</f>
        <v>#REF!</v>
      </c>
      <c r="H53" s="28" t="e">
        <f>H47</f>
        <v>#REF!</v>
      </c>
      <c r="I53" s="15">
        <v>0</v>
      </c>
      <c r="J53" s="28">
        <f>J47</f>
        <v>1559.691</v>
      </c>
      <c r="K53" s="28">
        <f>K47</f>
        <v>1595.6010000000001</v>
      </c>
      <c r="L53" s="15" t="e">
        <f>J53/H53</f>
        <v>#REF!</v>
      </c>
      <c r="M53" s="15">
        <f t="shared" si="3"/>
        <v>1.0230237912509594</v>
      </c>
    </row>
    <row r="54" spans="2:13" s="26" customFormat="1" x14ac:dyDescent="0.2">
      <c r="B54" s="25" t="s">
        <v>42</v>
      </c>
      <c r="C54" s="25"/>
      <c r="D54" s="25"/>
      <c r="E54" s="27" t="s">
        <v>43</v>
      </c>
      <c r="F54" s="25">
        <v>39</v>
      </c>
      <c r="G54" s="28">
        <v>0</v>
      </c>
      <c r="H54" s="28">
        <v>0</v>
      </c>
      <c r="I54" s="15">
        <v>0</v>
      </c>
      <c r="J54" s="28">
        <v>0</v>
      </c>
      <c r="K54" s="28">
        <v>0</v>
      </c>
      <c r="L54" s="173" t="s">
        <v>10</v>
      </c>
      <c r="M54" s="15"/>
    </row>
    <row r="55" spans="2:13" s="26" customFormat="1" ht="25.5" x14ac:dyDescent="0.2">
      <c r="B55" s="25" t="s">
        <v>44</v>
      </c>
      <c r="C55" s="25"/>
      <c r="D55" s="25"/>
      <c r="E55" s="27" t="s">
        <v>45</v>
      </c>
      <c r="F55" s="25">
        <v>40</v>
      </c>
      <c r="G55" s="28">
        <v>0</v>
      </c>
      <c r="H55" s="28">
        <v>0</v>
      </c>
      <c r="I55" s="15">
        <v>0</v>
      </c>
      <c r="J55" s="28">
        <v>0</v>
      </c>
      <c r="K55" s="28">
        <v>0</v>
      </c>
      <c r="L55" s="173" t="s">
        <v>10</v>
      </c>
      <c r="M55" s="15"/>
    </row>
    <row r="56" spans="2:13" s="26" customFormat="1" x14ac:dyDescent="0.2">
      <c r="B56" s="25"/>
      <c r="C56" s="25"/>
      <c r="D56" s="25" t="s">
        <v>36</v>
      </c>
      <c r="E56" s="27" t="s">
        <v>46</v>
      </c>
      <c r="F56" s="25">
        <v>41</v>
      </c>
      <c r="G56" s="28">
        <v>0</v>
      </c>
      <c r="H56" s="28">
        <v>0</v>
      </c>
      <c r="I56" s="15">
        <v>0</v>
      </c>
      <c r="J56" s="28">
        <v>0</v>
      </c>
      <c r="K56" s="28">
        <v>0</v>
      </c>
      <c r="L56" s="173" t="s">
        <v>10</v>
      </c>
      <c r="M56" s="15"/>
    </row>
    <row r="57" spans="2:13" s="26" customFormat="1" x14ac:dyDescent="0.2">
      <c r="B57" s="25"/>
      <c r="C57" s="25"/>
      <c r="D57" s="25" t="s">
        <v>38</v>
      </c>
      <c r="E57" s="27" t="s">
        <v>47</v>
      </c>
      <c r="F57" s="25">
        <v>42</v>
      </c>
      <c r="G57" s="28">
        <v>0</v>
      </c>
      <c r="H57" s="28">
        <v>0</v>
      </c>
      <c r="I57" s="15">
        <v>0</v>
      </c>
      <c r="J57" s="28">
        <v>0</v>
      </c>
      <c r="K57" s="28">
        <v>0</v>
      </c>
      <c r="L57" s="173" t="s">
        <v>10</v>
      </c>
      <c r="M57" s="15"/>
    </row>
    <row r="58" spans="2:13" s="26" customFormat="1" x14ac:dyDescent="0.2">
      <c r="B58" s="25"/>
      <c r="C58" s="25"/>
      <c r="D58" s="25" t="s">
        <v>40</v>
      </c>
      <c r="E58" s="27" t="s">
        <v>48</v>
      </c>
      <c r="F58" s="25">
        <v>43</v>
      </c>
      <c r="G58" s="28">
        <v>0</v>
      </c>
      <c r="H58" s="28">
        <v>0</v>
      </c>
      <c r="I58" s="15">
        <v>0</v>
      </c>
      <c r="J58" s="28">
        <v>0</v>
      </c>
      <c r="K58" s="28">
        <v>0</v>
      </c>
      <c r="L58" s="173" t="s">
        <v>10</v>
      </c>
      <c r="M58" s="15"/>
    </row>
    <row r="59" spans="2:13" s="26" customFormat="1" x14ac:dyDescent="0.2">
      <c r="B59" s="25"/>
      <c r="C59" s="25"/>
      <c r="D59" s="25" t="s">
        <v>49</v>
      </c>
      <c r="E59" s="27" t="s">
        <v>50</v>
      </c>
      <c r="F59" s="25">
        <v>44</v>
      </c>
      <c r="G59" s="28">
        <v>0</v>
      </c>
      <c r="H59" s="28">
        <v>0</v>
      </c>
      <c r="I59" s="15">
        <v>0</v>
      </c>
      <c r="J59" s="28">
        <v>0</v>
      </c>
      <c r="K59" s="28">
        <v>0</v>
      </c>
      <c r="L59" s="173" t="s">
        <v>10</v>
      </c>
      <c r="M59" s="15"/>
    </row>
    <row r="60" spans="2:13" s="26" customFormat="1" x14ac:dyDescent="0.2">
      <c r="B60" s="25"/>
      <c r="C60" s="25"/>
      <c r="D60" s="25" t="s">
        <v>51</v>
      </c>
      <c r="E60" s="27" t="s">
        <v>52</v>
      </c>
      <c r="F60" s="25">
        <v>45</v>
      </c>
      <c r="G60" s="28">
        <v>0</v>
      </c>
      <c r="H60" s="28">
        <v>0</v>
      </c>
      <c r="I60" s="15">
        <v>0</v>
      </c>
      <c r="J60" s="28">
        <v>0</v>
      </c>
      <c r="K60" s="28">
        <v>0</v>
      </c>
      <c r="L60" s="173" t="s">
        <v>10</v>
      </c>
      <c r="M60" s="15"/>
    </row>
    <row r="61" spans="2:13" s="26" customFormat="1" ht="30.6" customHeight="1" x14ac:dyDescent="0.2">
      <c r="B61" s="25" t="s">
        <v>53</v>
      </c>
      <c r="C61" s="25"/>
      <c r="D61" s="25"/>
      <c r="E61" s="27" t="s">
        <v>54</v>
      </c>
      <c r="F61" s="25">
        <v>46</v>
      </c>
      <c r="G61" s="28" t="e">
        <f>#REF!</f>
        <v>#REF!</v>
      </c>
      <c r="H61" s="28" t="e">
        <f>#REF!</f>
        <v>#REF!</v>
      </c>
      <c r="I61" s="15">
        <v>0</v>
      </c>
      <c r="J61" s="28" t="e">
        <f>#REF!</f>
        <v>#REF!</v>
      </c>
      <c r="K61" s="28" t="e">
        <f>#REF!</f>
        <v>#REF!</v>
      </c>
      <c r="L61" s="15"/>
      <c r="M61" s="15"/>
    </row>
    <row r="62" spans="2:13" s="26" customFormat="1" x14ac:dyDescent="0.2">
      <c r="B62" s="25"/>
      <c r="C62" s="25">
        <v>1</v>
      </c>
      <c r="D62" s="25"/>
      <c r="E62" s="27" t="s">
        <v>55</v>
      </c>
      <c r="F62" s="25">
        <v>47</v>
      </c>
      <c r="G62" s="28">
        <v>0</v>
      </c>
      <c r="H62" s="28" t="e">
        <f>#REF!</f>
        <v>#REF!</v>
      </c>
      <c r="I62" s="15">
        <v>0</v>
      </c>
      <c r="J62" s="28" t="e">
        <f>#REF!</f>
        <v>#REF!</v>
      </c>
      <c r="K62" s="28" t="e">
        <f>#REF!</f>
        <v>#REF!</v>
      </c>
      <c r="L62" s="173" t="s">
        <v>10</v>
      </c>
      <c r="M62" s="15"/>
    </row>
    <row r="63" spans="2:13" s="26" customFormat="1" ht="38.25" x14ac:dyDescent="0.2">
      <c r="B63" s="25"/>
      <c r="C63" s="25"/>
      <c r="D63" s="25"/>
      <c r="E63" s="27" t="s">
        <v>276</v>
      </c>
      <c r="F63" s="25">
        <v>48</v>
      </c>
      <c r="G63" s="28">
        <v>0</v>
      </c>
      <c r="H63" s="28">
        <v>0</v>
      </c>
      <c r="I63" s="15">
        <v>0</v>
      </c>
      <c r="J63" s="28">
        <v>0</v>
      </c>
      <c r="K63" s="28">
        <v>0</v>
      </c>
      <c r="L63" s="173"/>
      <c r="M63" s="15"/>
    </row>
    <row r="64" spans="2:13" s="26" customFormat="1" x14ac:dyDescent="0.2">
      <c r="B64" s="25" t="s">
        <v>56</v>
      </c>
      <c r="C64" s="25"/>
      <c r="D64" s="25"/>
      <c r="E64" s="27" t="s">
        <v>57</v>
      </c>
      <c r="F64" s="25">
        <v>49</v>
      </c>
      <c r="G64" s="28" t="e">
        <f>#REF!</f>
        <v>#REF!</v>
      </c>
      <c r="H64" s="109" t="e">
        <f>#REF!</f>
        <v>#REF!</v>
      </c>
      <c r="I64" s="15">
        <v>0</v>
      </c>
      <c r="J64" s="28" t="e">
        <f>#REF!</f>
        <v>#REF!</v>
      </c>
      <c r="K64" s="28" t="e">
        <f>#REF!</f>
        <v>#REF!</v>
      </c>
      <c r="L64" s="15"/>
      <c r="M64" s="15"/>
    </row>
    <row r="65" spans="1:13" s="35" customFormat="1" x14ac:dyDescent="0.2">
      <c r="B65" s="9" t="s">
        <v>58</v>
      </c>
      <c r="C65" s="9"/>
      <c r="D65" s="9"/>
      <c r="E65" s="177" t="s">
        <v>59</v>
      </c>
      <c r="F65" s="9"/>
      <c r="G65" s="36"/>
      <c r="H65" s="36"/>
      <c r="I65" s="15"/>
      <c r="J65" s="36"/>
      <c r="K65" s="36"/>
      <c r="L65" s="173"/>
      <c r="M65" s="15"/>
    </row>
    <row r="66" spans="1:13" s="26" customFormat="1" x14ac:dyDescent="0.2">
      <c r="B66" s="25"/>
      <c r="C66" s="25">
        <v>1</v>
      </c>
      <c r="D66" s="25"/>
      <c r="E66" s="27" t="s">
        <v>60</v>
      </c>
      <c r="F66" s="25">
        <v>50</v>
      </c>
      <c r="G66" s="40">
        <v>32</v>
      </c>
      <c r="H66" s="40">
        <v>32</v>
      </c>
      <c r="I66" s="15">
        <v>0</v>
      </c>
      <c r="J66" s="40">
        <v>35</v>
      </c>
      <c r="K66" s="40">
        <v>35</v>
      </c>
      <c r="L66" s="229">
        <f>J66/H66</f>
        <v>1.09375</v>
      </c>
      <c r="M66" s="15"/>
    </row>
    <row r="67" spans="1:13" s="26" customFormat="1" x14ac:dyDescent="0.2">
      <c r="B67" s="25"/>
      <c r="C67" s="25">
        <v>2</v>
      </c>
      <c r="D67" s="25"/>
      <c r="E67" s="27" t="s">
        <v>61</v>
      </c>
      <c r="F67" s="25">
        <v>51</v>
      </c>
      <c r="G67" s="40" t="e">
        <f>#REF!</f>
        <v>#REF!</v>
      </c>
      <c r="H67" s="40">
        <v>32</v>
      </c>
      <c r="I67" s="15">
        <v>0</v>
      </c>
      <c r="J67" s="40">
        <v>35</v>
      </c>
      <c r="K67" s="40">
        <v>35</v>
      </c>
      <c r="L67" s="229">
        <f>J67/H67</f>
        <v>1.09375</v>
      </c>
      <c r="M67" s="15"/>
    </row>
    <row r="68" spans="1:13" s="26" customFormat="1" ht="38.25" x14ac:dyDescent="0.2">
      <c r="B68" s="25"/>
      <c r="C68" s="25">
        <v>3</v>
      </c>
      <c r="D68" s="25"/>
      <c r="E68" s="27" t="s">
        <v>277</v>
      </c>
      <c r="F68" s="25">
        <v>52</v>
      </c>
      <c r="G68" s="28">
        <v>0</v>
      </c>
      <c r="H68" s="109" t="e">
        <f>#REF!*1000</f>
        <v>#REF!</v>
      </c>
      <c r="I68" s="15">
        <v>0</v>
      </c>
      <c r="J68" s="40">
        <f>(J25/J67)/12</f>
        <v>8.3333333333333339</v>
      </c>
      <c r="K68" s="40">
        <f>(K25/K67)/12</f>
        <v>8.3333333333333339</v>
      </c>
      <c r="L68" s="172"/>
      <c r="M68" s="15"/>
    </row>
    <row r="69" spans="1:13" s="26" customFormat="1" ht="51" x14ac:dyDescent="0.2">
      <c r="B69" s="25"/>
      <c r="C69" s="25">
        <v>4</v>
      </c>
      <c r="D69" s="25"/>
      <c r="E69" s="27" t="s">
        <v>278</v>
      </c>
      <c r="F69" s="25">
        <v>53</v>
      </c>
      <c r="G69" s="28">
        <v>0</v>
      </c>
      <c r="H69" s="209">
        <f>(H26/H67)/12*1000</f>
        <v>7291.666666666667</v>
      </c>
      <c r="I69" s="15">
        <v>0</v>
      </c>
      <c r="J69" s="40">
        <v>0</v>
      </c>
      <c r="K69" s="40">
        <v>0</v>
      </c>
      <c r="L69" s="15"/>
      <c r="M69" s="15"/>
    </row>
    <row r="70" spans="1:13" s="26" customFormat="1" ht="25.5" x14ac:dyDescent="0.2">
      <c r="B70" s="25"/>
      <c r="C70" s="25">
        <v>5</v>
      </c>
      <c r="D70" s="25"/>
      <c r="E70" s="27" t="s">
        <v>279</v>
      </c>
      <c r="F70" s="25">
        <v>54</v>
      </c>
      <c r="G70" s="28">
        <v>0</v>
      </c>
      <c r="H70" s="109">
        <f>H16/H67</f>
        <v>184.375</v>
      </c>
      <c r="I70" s="15">
        <v>0</v>
      </c>
      <c r="J70" s="40">
        <f>J16/J67</f>
        <v>180</v>
      </c>
      <c r="K70" s="40">
        <f>K16/K67</f>
        <v>185.71428571428572</v>
      </c>
      <c r="L70" s="15"/>
      <c r="M70" s="15"/>
    </row>
    <row r="71" spans="1:13" s="26" customFormat="1" ht="38.25" x14ac:dyDescent="0.2">
      <c r="B71" s="25"/>
      <c r="C71" s="25">
        <v>6</v>
      </c>
      <c r="D71" s="25"/>
      <c r="E71" s="27" t="s">
        <v>280</v>
      </c>
      <c r="F71" s="25">
        <v>55</v>
      </c>
      <c r="G71" s="28"/>
      <c r="H71" s="28"/>
      <c r="I71" s="15"/>
      <c r="J71" s="40"/>
      <c r="K71" s="40"/>
      <c r="L71" s="15"/>
      <c r="M71" s="15"/>
    </row>
    <row r="72" spans="1:13" s="26" customFormat="1" ht="38.25" x14ac:dyDescent="0.2">
      <c r="B72" s="25"/>
      <c r="C72" s="25">
        <v>7</v>
      </c>
      <c r="D72" s="25"/>
      <c r="E72" s="27" t="s">
        <v>281</v>
      </c>
      <c r="F72" s="25">
        <v>56</v>
      </c>
      <c r="G72" s="28"/>
      <c r="H72" s="28"/>
      <c r="I72" s="15"/>
      <c r="J72" s="40"/>
      <c r="K72" s="40"/>
      <c r="L72" s="15"/>
      <c r="M72" s="15"/>
    </row>
    <row r="73" spans="1:13" s="26" customFormat="1" ht="25.5" x14ac:dyDescent="0.2">
      <c r="B73" s="25"/>
      <c r="C73" s="25">
        <v>8</v>
      </c>
      <c r="D73" s="25"/>
      <c r="E73" s="27" t="s">
        <v>282</v>
      </c>
      <c r="F73" s="25">
        <v>57</v>
      </c>
      <c r="G73" s="28">
        <v>0</v>
      </c>
      <c r="H73" s="40" t="e">
        <f>(H20/H15)*1000</f>
        <v>#REF!</v>
      </c>
      <c r="I73" s="15">
        <v>0</v>
      </c>
      <c r="J73" s="40">
        <f>(J20/J15)*1000</f>
        <v>689.76190476190482</v>
      </c>
      <c r="K73" s="40">
        <f>(K20/K15)*1000</f>
        <v>692.38461538461536</v>
      </c>
      <c r="L73" s="15"/>
      <c r="M73" s="15"/>
    </row>
    <row r="74" spans="1:13" s="26" customFormat="1" x14ac:dyDescent="0.2">
      <c r="B74" s="25"/>
      <c r="C74" s="25">
        <v>9</v>
      </c>
      <c r="D74" s="25"/>
      <c r="E74" s="27" t="s">
        <v>62</v>
      </c>
      <c r="F74" s="10">
        <v>58</v>
      </c>
      <c r="G74" s="41" t="s">
        <v>10</v>
      </c>
      <c r="H74" s="41" t="s">
        <v>10</v>
      </c>
      <c r="I74" s="15">
        <v>0</v>
      </c>
      <c r="J74" s="40">
        <v>0</v>
      </c>
      <c r="K74" s="40">
        <v>0</v>
      </c>
      <c r="L74" s="174" t="s">
        <v>10</v>
      </c>
      <c r="M74" s="15"/>
    </row>
    <row r="75" spans="1:13" s="26" customFormat="1" x14ac:dyDescent="0.2">
      <c r="B75" s="25"/>
      <c r="C75" s="25">
        <v>10</v>
      </c>
      <c r="D75" s="25"/>
      <c r="E75" s="27" t="s">
        <v>63</v>
      </c>
      <c r="F75" s="175">
        <v>59</v>
      </c>
      <c r="G75" s="28">
        <v>0</v>
      </c>
      <c r="H75" s="28">
        <v>0</v>
      </c>
      <c r="I75" s="15">
        <v>0</v>
      </c>
      <c r="J75" s="40">
        <v>0</v>
      </c>
      <c r="K75" s="40">
        <v>0</v>
      </c>
      <c r="L75" s="15">
        <v>0</v>
      </c>
      <c r="M75" s="15"/>
    </row>
    <row r="76" spans="1:13" x14ac:dyDescent="0.2">
      <c r="B76" s="254"/>
      <c r="C76" s="254"/>
      <c r="D76" s="254"/>
      <c r="E76" s="254"/>
      <c r="F76" s="254"/>
      <c r="G76" s="254"/>
      <c r="H76" s="254"/>
      <c r="I76" s="254"/>
      <c r="J76" s="254"/>
      <c r="K76" s="254"/>
      <c r="L76" s="254"/>
      <c r="M76" s="254"/>
    </row>
    <row r="77" spans="1:13" x14ac:dyDescent="0.2"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</row>
    <row r="78" spans="1:13" s="3" customFormat="1" x14ac:dyDescent="0.2">
      <c r="A78"/>
      <c r="B78" s="248" t="s">
        <v>302</v>
      </c>
      <c r="C78" s="248"/>
      <c r="D78" s="248"/>
      <c r="E78" s="248"/>
      <c r="F78" s="248"/>
      <c r="G78" s="248"/>
      <c r="H78" s="248"/>
      <c r="I78" s="248"/>
      <c r="J78" s="248"/>
      <c r="K78" s="248"/>
      <c r="L78" s="248"/>
      <c r="M78" s="248"/>
    </row>
    <row r="79" spans="1:13" s="3" customFormat="1" x14ac:dyDescent="0.2">
      <c r="B79" s="248" t="s">
        <v>303</v>
      </c>
      <c r="C79" s="248"/>
      <c r="D79" s="248"/>
      <c r="E79" s="248"/>
      <c r="F79" s="248"/>
      <c r="G79" s="248"/>
      <c r="H79" s="248"/>
      <c r="I79" s="248"/>
      <c r="J79" s="248"/>
      <c r="K79" s="248"/>
      <c r="L79" s="248"/>
      <c r="M79" s="248"/>
    </row>
    <row r="80" spans="1:13" x14ac:dyDescent="0.2">
      <c r="B80" s="249" t="s">
        <v>304</v>
      </c>
      <c r="C80" s="249"/>
      <c r="D80" s="249"/>
      <c r="E80" s="249"/>
      <c r="F80" s="249"/>
      <c r="G80" s="249"/>
      <c r="H80" s="249"/>
      <c r="I80" s="249"/>
      <c r="J80" s="249"/>
      <c r="K80" s="249"/>
      <c r="L80" s="249"/>
      <c r="M80" s="249"/>
    </row>
    <row r="81" spans="1:13" x14ac:dyDescent="0.2">
      <c r="B81" s="42"/>
      <c r="C81" s="43"/>
      <c r="D81" s="43"/>
      <c r="L81" s="236"/>
      <c r="M81" s="237"/>
    </row>
    <row r="82" spans="1:13" x14ac:dyDescent="0.2">
      <c r="B82" s="42"/>
      <c r="C82" s="43"/>
      <c r="D82" s="43"/>
      <c r="L82" s="236"/>
      <c r="M82" s="237"/>
    </row>
    <row r="83" spans="1:13" ht="15" x14ac:dyDescent="0.25">
      <c r="B83" s="42"/>
      <c r="C83" s="43"/>
      <c r="D83" s="43"/>
      <c r="L83" s="238"/>
      <c r="M83" s="237"/>
    </row>
    <row r="84" spans="1:13" x14ac:dyDescent="0.2">
      <c r="B84" s="42"/>
      <c r="C84" s="43"/>
      <c r="D84" s="43"/>
      <c r="I84" s="248" t="s">
        <v>330</v>
      </c>
      <c r="J84" s="248"/>
      <c r="K84" s="248"/>
    </row>
    <row r="85" spans="1:13" x14ac:dyDescent="0.2">
      <c r="B85" s="42"/>
      <c r="C85" s="43"/>
      <c r="D85" s="43"/>
      <c r="J85" s="236" t="s">
        <v>305</v>
      </c>
      <c r="K85" s="236"/>
    </row>
    <row r="86" spans="1:13" ht="15" x14ac:dyDescent="0.25">
      <c r="B86" s="42"/>
      <c r="C86" s="43"/>
      <c r="D86" s="43"/>
      <c r="J86" s="236" t="s">
        <v>306</v>
      </c>
      <c r="K86" s="238"/>
    </row>
    <row r="87" spans="1:13" s="3" customFormat="1" x14ac:dyDescent="0.2">
      <c r="A87"/>
      <c r="B87" s="5"/>
      <c r="C87" s="44"/>
      <c r="D87" s="44"/>
      <c r="E87" s="250"/>
      <c r="F87" s="250"/>
      <c r="G87" s="250"/>
      <c r="H87" s="250"/>
      <c r="I87" s="250"/>
      <c r="J87" s="250"/>
      <c r="K87" s="250"/>
      <c r="L87" s="250"/>
      <c r="M87" s="250"/>
    </row>
    <row r="88" spans="1:13" s="3" customFormat="1" x14ac:dyDescent="0.2">
      <c r="B88" s="5"/>
      <c r="C88" s="44"/>
      <c r="D88" s="44"/>
      <c r="E88" s="250"/>
      <c r="F88" s="250"/>
      <c r="G88" s="250"/>
      <c r="H88" s="250"/>
      <c r="I88" s="250"/>
      <c r="J88" s="250"/>
      <c r="K88" s="250"/>
      <c r="L88" s="250"/>
      <c r="M88" s="250"/>
    </row>
    <row r="89" spans="1:13" x14ac:dyDescent="0.2">
      <c r="B89" s="42"/>
      <c r="C89" s="43"/>
      <c r="D89" s="43"/>
    </row>
    <row r="90" spans="1:13" x14ac:dyDescent="0.2">
      <c r="B90" s="42"/>
      <c r="C90" s="43"/>
      <c r="D90" s="43"/>
    </row>
    <row r="91" spans="1:13" x14ac:dyDescent="0.2">
      <c r="B91" s="42"/>
      <c r="C91" s="43"/>
      <c r="D91" s="43"/>
    </row>
    <row r="92" spans="1:13" x14ac:dyDescent="0.2">
      <c r="B92" s="42"/>
      <c r="C92" s="43"/>
      <c r="D92" s="43"/>
    </row>
    <row r="93" spans="1:13" x14ac:dyDescent="0.2">
      <c r="B93" s="42"/>
      <c r="C93" s="43"/>
      <c r="D93" s="43"/>
    </row>
    <row r="94" spans="1:13" x14ac:dyDescent="0.2">
      <c r="B94" s="42"/>
      <c r="C94" s="43"/>
      <c r="D94" s="43"/>
    </row>
    <row r="95" spans="1:13" x14ac:dyDescent="0.2">
      <c r="B95" s="42"/>
      <c r="C95" s="43"/>
      <c r="D95" s="43"/>
    </row>
    <row r="96" spans="1:13" x14ac:dyDescent="0.2">
      <c r="B96" s="42"/>
      <c r="C96" s="43"/>
      <c r="D96" s="43"/>
    </row>
    <row r="97" spans="2:8" x14ac:dyDescent="0.2">
      <c r="B97" s="42"/>
      <c r="C97" s="43"/>
      <c r="D97" s="43"/>
    </row>
    <row r="98" spans="2:8" x14ac:dyDescent="0.2">
      <c r="B98" s="42"/>
      <c r="C98" s="43"/>
      <c r="D98" s="43"/>
    </row>
    <row r="99" spans="2:8" x14ac:dyDescent="0.2">
      <c r="B99" s="42"/>
      <c r="C99" s="43"/>
      <c r="D99" s="43"/>
    </row>
    <row r="100" spans="2:8" x14ac:dyDescent="0.2">
      <c r="B100" s="42"/>
      <c r="C100" s="43"/>
      <c r="D100" s="43"/>
    </row>
    <row r="101" spans="2:8" x14ac:dyDescent="0.2">
      <c r="B101" s="42"/>
      <c r="C101" s="43"/>
      <c r="D101" s="43"/>
    </row>
    <row r="102" spans="2:8" x14ac:dyDescent="0.2">
      <c r="B102" s="42"/>
      <c r="C102" s="43"/>
      <c r="D102" s="43"/>
    </row>
    <row r="103" spans="2:8" x14ac:dyDescent="0.2">
      <c r="B103" s="42"/>
      <c r="C103" s="43"/>
      <c r="D103" s="43"/>
    </row>
    <row r="104" spans="2:8" x14ac:dyDescent="0.2">
      <c r="B104" s="42"/>
      <c r="C104" s="43"/>
      <c r="D104" s="43"/>
    </row>
    <row r="105" spans="2:8" x14ac:dyDescent="0.2">
      <c r="B105" s="42"/>
      <c r="C105" s="43"/>
      <c r="D105" s="43"/>
      <c r="H105" s="45"/>
    </row>
    <row r="106" spans="2:8" x14ac:dyDescent="0.2">
      <c r="B106" s="42"/>
      <c r="C106" s="43"/>
      <c r="D106" s="43"/>
      <c r="H106" s="45"/>
    </row>
    <row r="107" spans="2:8" x14ac:dyDescent="0.2">
      <c r="B107" s="42"/>
      <c r="C107" s="43"/>
      <c r="D107" s="43"/>
      <c r="H107" s="45"/>
    </row>
    <row r="108" spans="2:8" x14ac:dyDescent="0.2">
      <c r="B108" s="42"/>
      <c r="C108" s="43"/>
      <c r="D108" s="43"/>
      <c r="H108" s="45"/>
    </row>
    <row r="109" spans="2:8" x14ac:dyDescent="0.2">
      <c r="B109" s="42"/>
      <c r="C109" s="43"/>
      <c r="D109" s="43"/>
      <c r="H109" s="45"/>
    </row>
    <row r="110" spans="2:8" x14ac:dyDescent="0.2">
      <c r="B110" s="42"/>
      <c r="C110" s="43"/>
      <c r="D110" s="43"/>
    </row>
    <row r="111" spans="2:8" x14ac:dyDescent="0.2">
      <c r="B111" s="42"/>
      <c r="C111" s="42"/>
      <c r="D111" s="42"/>
    </row>
    <row r="112" spans="2:8" x14ac:dyDescent="0.2">
      <c r="B112" s="42"/>
      <c r="C112" s="42"/>
      <c r="D112" s="42"/>
    </row>
    <row r="113" spans="2:4" x14ac:dyDescent="0.2">
      <c r="B113" s="42"/>
      <c r="C113" s="42"/>
      <c r="D113" s="42"/>
    </row>
    <row r="114" spans="2:4" x14ac:dyDescent="0.2">
      <c r="B114" s="42"/>
      <c r="C114" s="42"/>
      <c r="D114" s="42"/>
    </row>
    <row r="115" spans="2:4" x14ac:dyDescent="0.2">
      <c r="B115" s="42"/>
      <c r="C115" s="42"/>
      <c r="D115" s="42"/>
    </row>
    <row r="116" spans="2:4" x14ac:dyDescent="0.2">
      <c r="B116" s="42"/>
      <c r="C116" s="42"/>
      <c r="D116" s="42"/>
    </row>
    <row r="117" spans="2:4" x14ac:dyDescent="0.2">
      <c r="B117" s="42"/>
      <c r="C117" s="42"/>
      <c r="D117" s="42"/>
    </row>
    <row r="118" spans="2:4" x14ac:dyDescent="0.2">
      <c r="B118" s="42"/>
      <c r="C118" s="42"/>
      <c r="D118" s="42"/>
    </row>
  </sheetData>
  <sheetProtection selectLockedCells="1" selectUnlockedCells="1"/>
  <mergeCells count="21">
    <mergeCell ref="B78:M78"/>
    <mergeCell ref="K1:M1"/>
    <mergeCell ref="K2:M2"/>
    <mergeCell ref="B7:M7"/>
    <mergeCell ref="B8:M8"/>
    <mergeCell ref="B12:D13"/>
    <mergeCell ref="E12:E13"/>
    <mergeCell ref="F12:F13"/>
    <mergeCell ref="G12:G13"/>
    <mergeCell ref="H12:H13"/>
    <mergeCell ref="I12:I13"/>
    <mergeCell ref="J12:J13"/>
    <mergeCell ref="K12:K13"/>
    <mergeCell ref="L12:M12"/>
    <mergeCell ref="C14:D14"/>
    <mergeCell ref="B76:M76"/>
    <mergeCell ref="B79:M79"/>
    <mergeCell ref="B80:M80"/>
    <mergeCell ref="I84:K84"/>
    <mergeCell ref="E87:M87"/>
    <mergeCell ref="E88:M88"/>
  </mergeCells>
  <pageMargins left="0.6791666666666667" right="0.29722222222222222" top="0.68472222222222223" bottom="0.19166666666666668" header="0.51180555555555551" footer="0.51180555555555551"/>
  <pageSetup paperSize="9" scale="65" fitToHeight="0" orientation="portrait" useFirstPageNumber="1" copies="2" r:id="rId1"/>
  <headerFooter alignWithMargins="0"/>
  <rowBreaks count="1" manualBreakCount="1">
    <brk id="5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96AC6-C63D-41C7-92FC-3CA7AC564C77}">
  <dimension ref="A1:AC2017"/>
  <sheetViews>
    <sheetView zoomScale="90" zoomScaleNormal="90" zoomScaleSheetLayoutView="100" workbookViewId="0">
      <pane xSplit="13" ySplit="19" topLeftCell="N20" activePane="bottomRight" state="frozen"/>
      <selection pane="topRight" activeCell="N1" sqref="N1"/>
      <selection pane="bottomLeft" activeCell="A20" sqref="A20"/>
      <selection pane="bottomRight" activeCell="Q14" sqref="Q14"/>
    </sheetView>
  </sheetViews>
  <sheetFormatPr defaultColWidth="11.5703125" defaultRowHeight="12.75" x14ac:dyDescent="0.2"/>
  <cols>
    <col min="1" max="1" width="2.85546875" customWidth="1"/>
    <col min="2" max="2" width="2.7109375" customWidth="1"/>
    <col min="3" max="3" width="4" customWidth="1"/>
    <col min="4" max="4" width="48.7109375" customWidth="1"/>
    <col min="5" max="5" width="5.28515625" customWidth="1"/>
    <col min="6" max="6" width="13.28515625" customWidth="1"/>
    <col min="7" max="7" width="10.7109375" customWidth="1"/>
    <col min="8" max="8" width="11.7109375" style="46" customWidth="1"/>
    <col min="9" max="9" width="8.7109375" style="46" customWidth="1"/>
    <col min="10" max="10" width="8.85546875" style="46" customWidth="1"/>
    <col min="11" max="11" width="9.85546875" style="212" customWidth="1"/>
    <col min="12" max="12" width="9.42578125" style="210" customWidth="1"/>
    <col min="13" max="13" width="9.28515625" style="47" customWidth="1"/>
    <col min="14" max="14" width="10.140625" style="7" customWidth="1"/>
    <col min="15" max="15" width="6.42578125" style="7" customWidth="1"/>
  </cols>
  <sheetData>
    <row r="1" spans="1:15" x14ac:dyDescent="0.2">
      <c r="A1" s="219" t="s">
        <v>327</v>
      </c>
      <c r="B1" s="216"/>
      <c r="C1" s="216"/>
      <c r="D1" s="216"/>
      <c r="E1" s="216"/>
      <c r="F1" s="216"/>
      <c r="G1" s="216"/>
      <c r="H1" s="212"/>
      <c r="I1" s="212"/>
      <c r="J1" s="212"/>
      <c r="L1" s="217"/>
      <c r="M1" s="217"/>
      <c r="N1" s="218"/>
    </row>
    <row r="2" spans="1:15" x14ac:dyDescent="0.2">
      <c r="A2" s="3" t="s">
        <v>310</v>
      </c>
      <c r="B2" s="216"/>
      <c r="C2" s="216"/>
      <c r="D2" s="216"/>
      <c r="E2" s="216"/>
      <c r="F2" s="216"/>
      <c r="G2" s="216"/>
      <c r="H2" s="212"/>
      <c r="I2" s="212"/>
      <c r="J2" s="212"/>
      <c r="L2" s="250"/>
      <c r="M2" s="250"/>
      <c r="N2" s="250"/>
      <c r="O2" s="250"/>
    </row>
    <row r="3" spans="1:15" x14ac:dyDescent="0.2">
      <c r="A3" s="3" t="s">
        <v>328</v>
      </c>
      <c r="B3" s="216"/>
      <c r="C3" s="216"/>
      <c r="D3" s="216"/>
      <c r="E3" s="216"/>
      <c r="F3" s="216"/>
      <c r="G3" s="216"/>
      <c r="H3" s="212"/>
      <c r="I3" s="212"/>
      <c r="J3" s="212"/>
      <c r="L3" s="250" t="s">
        <v>249</v>
      </c>
      <c r="M3" s="250"/>
      <c r="N3" s="250"/>
      <c r="O3" s="250"/>
    </row>
    <row r="4" spans="1:15" x14ac:dyDescent="0.2">
      <c r="A4" s="219"/>
      <c r="B4" s="219"/>
      <c r="C4" s="219"/>
      <c r="D4" s="219"/>
      <c r="E4" s="219"/>
      <c r="F4" s="219"/>
      <c r="G4" s="219"/>
      <c r="H4" s="220"/>
      <c r="I4" s="221"/>
      <c r="J4" s="212"/>
      <c r="L4" s="3" t="s">
        <v>331</v>
      </c>
      <c r="M4" s="2"/>
      <c r="N4" s="2"/>
      <c r="O4" s="94"/>
    </row>
    <row r="5" spans="1:15" x14ac:dyDescent="0.2">
      <c r="A5" s="219"/>
      <c r="B5" s="219"/>
      <c r="C5" s="219"/>
      <c r="D5" s="219"/>
      <c r="E5" s="219"/>
      <c r="F5" s="219"/>
      <c r="G5" s="219"/>
      <c r="H5" s="213"/>
      <c r="I5" s="213"/>
      <c r="J5" s="213"/>
      <c r="K5" s="213"/>
      <c r="L5" s="216"/>
      <c r="M5" s="216"/>
      <c r="N5" s="218"/>
      <c r="O5" s="48"/>
    </row>
    <row r="6" spans="1:15" x14ac:dyDescent="0.2">
      <c r="A6" s="3"/>
      <c r="B6" s="5"/>
      <c r="C6" s="5"/>
      <c r="D6" s="5"/>
      <c r="E6" s="223"/>
      <c r="F6" s="223"/>
      <c r="G6" s="223"/>
      <c r="H6" s="214"/>
      <c r="I6" s="214"/>
      <c r="J6" s="214"/>
      <c r="K6" s="214"/>
      <c r="L6" s="224"/>
      <c r="M6" s="224"/>
      <c r="N6" s="222"/>
    </row>
    <row r="7" spans="1:15" x14ac:dyDescent="0.2">
      <c r="A7" s="260"/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23"/>
      <c r="N7" s="222"/>
    </row>
    <row r="8" spans="1:15" x14ac:dyDescent="0.2">
      <c r="A8" s="223"/>
      <c r="B8" s="223"/>
      <c r="C8" s="223"/>
      <c r="D8" s="216"/>
      <c r="E8" s="223"/>
      <c r="F8" s="223"/>
      <c r="G8" s="223"/>
      <c r="H8" s="214"/>
      <c r="I8" s="214"/>
      <c r="J8" s="214"/>
      <c r="K8" s="214"/>
      <c r="L8" s="225"/>
      <c r="M8" s="225"/>
      <c r="N8" s="218"/>
    </row>
    <row r="9" spans="1:15" x14ac:dyDescent="0.2">
      <c r="A9" s="260" t="s">
        <v>283</v>
      </c>
      <c r="B9" s="260"/>
      <c r="C9" s="260"/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</row>
    <row r="10" spans="1:15" x14ac:dyDescent="0.2">
      <c r="A10" s="260" t="s">
        <v>287</v>
      </c>
      <c r="B10" s="260"/>
      <c r="C10" s="260"/>
      <c r="D10" s="260"/>
      <c r="E10" s="260"/>
      <c r="F10" s="260"/>
      <c r="G10" s="260"/>
      <c r="H10" s="260"/>
      <c r="I10" s="260"/>
      <c r="J10" s="260"/>
      <c r="K10" s="260"/>
      <c r="L10" s="260"/>
      <c r="M10" s="260"/>
      <c r="N10" s="260"/>
    </row>
    <row r="11" spans="1:15" x14ac:dyDescent="0.2">
      <c r="A11" s="223"/>
      <c r="B11" s="223"/>
      <c r="C11" s="223"/>
      <c r="D11" s="223"/>
      <c r="E11" s="223"/>
      <c r="F11" s="223"/>
      <c r="G11" s="223"/>
      <c r="H11" s="214"/>
      <c r="I11" s="214"/>
      <c r="J11" s="214"/>
      <c r="K11" s="214"/>
      <c r="L11" s="225"/>
      <c r="M11" s="225"/>
      <c r="N11" s="218"/>
    </row>
    <row r="12" spans="1:15" x14ac:dyDescent="0.2">
      <c r="A12" s="223"/>
      <c r="B12" s="223"/>
      <c r="C12" s="223"/>
      <c r="D12" s="223"/>
      <c r="E12" s="223"/>
      <c r="F12" s="223"/>
      <c r="G12" s="223"/>
      <c r="H12" s="214"/>
      <c r="I12" s="214"/>
      <c r="J12" s="214"/>
      <c r="K12" s="214"/>
      <c r="L12" s="216"/>
      <c r="M12" s="216"/>
      <c r="N12" s="222" t="s">
        <v>1</v>
      </c>
    </row>
    <row r="13" spans="1:15" x14ac:dyDescent="0.2">
      <c r="A13" s="219"/>
      <c r="B13" s="219"/>
      <c r="C13" s="219"/>
      <c r="D13" s="219"/>
      <c r="E13" s="219"/>
      <c r="F13" s="219"/>
      <c r="G13" s="219"/>
      <c r="H13" s="213"/>
      <c r="I13" s="213"/>
      <c r="J13" s="213"/>
      <c r="K13" s="213"/>
      <c r="L13" s="226"/>
      <c r="M13" s="226"/>
      <c r="N13" s="218"/>
    </row>
    <row r="14" spans="1:15" ht="31.35" customHeight="1" x14ac:dyDescent="0.2">
      <c r="A14" s="256"/>
      <c r="B14" s="256"/>
      <c r="C14" s="256"/>
      <c r="D14" s="256" t="s">
        <v>2</v>
      </c>
      <c r="E14" s="256" t="s">
        <v>3</v>
      </c>
      <c r="F14" s="261" t="s">
        <v>300</v>
      </c>
      <c r="G14" s="264" t="s">
        <v>299</v>
      </c>
      <c r="H14" s="265"/>
      <c r="I14" s="256" t="s">
        <v>288</v>
      </c>
      <c r="J14" s="256"/>
      <c r="K14" s="256"/>
      <c r="L14" s="256"/>
      <c r="M14" s="256" t="s">
        <v>4</v>
      </c>
      <c r="N14" s="256" t="s">
        <v>4</v>
      </c>
      <c r="O14" s="50"/>
    </row>
    <row r="15" spans="1:15" ht="12.75" customHeight="1" x14ac:dyDescent="0.2">
      <c r="A15" s="256"/>
      <c r="B15" s="256"/>
      <c r="C15" s="256"/>
      <c r="D15" s="256"/>
      <c r="E15" s="256"/>
      <c r="F15" s="262"/>
      <c r="G15" s="167"/>
      <c r="H15" s="168"/>
      <c r="I15" s="257" t="s">
        <v>65</v>
      </c>
      <c r="J15" s="257"/>
      <c r="K15" s="257"/>
      <c r="L15" s="257"/>
      <c r="M15" s="256"/>
      <c r="N15" s="256"/>
      <c r="O15" s="50"/>
    </row>
    <row r="16" spans="1:15" s="8" customFormat="1" ht="25.15" customHeight="1" x14ac:dyDescent="0.2">
      <c r="A16" s="256"/>
      <c r="B16" s="256"/>
      <c r="C16" s="256"/>
      <c r="D16" s="256"/>
      <c r="E16" s="256"/>
      <c r="F16" s="263"/>
      <c r="G16" s="170" t="s">
        <v>195</v>
      </c>
      <c r="H16" s="171" t="s">
        <v>196</v>
      </c>
      <c r="I16" s="169" t="s">
        <v>66</v>
      </c>
      <c r="J16" s="169" t="s">
        <v>67</v>
      </c>
      <c r="K16" s="230" t="s">
        <v>68</v>
      </c>
      <c r="L16" s="231" t="s">
        <v>69</v>
      </c>
      <c r="M16" s="256"/>
      <c r="N16" s="256"/>
      <c r="O16" s="50"/>
    </row>
    <row r="17" spans="1:24" x14ac:dyDescent="0.2">
      <c r="A17" s="120">
        <v>0</v>
      </c>
      <c r="B17" s="258">
        <v>1</v>
      </c>
      <c r="C17" s="258"/>
      <c r="D17" s="120">
        <v>2</v>
      </c>
      <c r="E17" s="120">
        <v>3</v>
      </c>
      <c r="F17" s="120" t="s">
        <v>244</v>
      </c>
      <c r="G17" s="120">
        <v>4</v>
      </c>
      <c r="H17" s="120">
        <v>5</v>
      </c>
      <c r="I17" s="120" t="s">
        <v>245</v>
      </c>
      <c r="J17" s="120" t="s">
        <v>246</v>
      </c>
      <c r="K17" s="120" t="s">
        <v>247</v>
      </c>
      <c r="L17" s="121">
        <v>6</v>
      </c>
      <c r="M17" s="121" t="s">
        <v>198</v>
      </c>
      <c r="N17" s="120" t="s">
        <v>248</v>
      </c>
      <c r="O17" s="42"/>
    </row>
    <row r="18" spans="1:24" s="8" customFormat="1" x14ac:dyDescent="0.2">
      <c r="A18" s="119" t="s">
        <v>8</v>
      </c>
      <c r="B18" s="100"/>
      <c r="C18" s="100"/>
      <c r="D18" s="122" t="s">
        <v>70</v>
      </c>
      <c r="E18" s="100">
        <v>1</v>
      </c>
      <c r="F18" s="123">
        <f t="shared" ref="F18:L18" si="0">F19+F38+F42</f>
        <v>0</v>
      </c>
      <c r="G18" s="123">
        <f t="shared" si="0"/>
        <v>2325</v>
      </c>
      <c r="H18" s="123">
        <f t="shared" si="0"/>
        <v>53.927999999999997</v>
      </c>
      <c r="I18" s="227">
        <f t="shared" si="0"/>
        <v>22.646000000000001</v>
      </c>
      <c r="J18" s="123">
        <f t="shared" si="0"/>
        <v>2001.5</v>
      </c>
      <c r="K18" s="123">
        <f t="shared" si="0"/>
        <v>2738</v>
      </c>
      <c r="L18" s="123">
        <f t="shared" si="0"/>
        <v>5967.15</v>
      </c>
      <c r="M18" s="124">
        <f>L18/H18</f>
        <v>110.65031152647975</v>
      </c>
      <c r="N18" s="105">
        <v>0</v>
      </c>
      <c r="O18" s="51"/>
      <c r="P18" s="52"/>
    </row>
    <row r="19" spans="1:24" s="8" customFormat="1" ht="25.5" x14ac:dyDescent="0.2">
      <c r="A19" s="100"/>
      <c r="B19" s="125">
        <v>1</v>
      </c>
      <c r="C19" s="125"/>
      <c r="D19" s="126" t="s">
        <v>71</v>
      </c>
      <c r="E19" s="100">
        <v>2</v>
      </c>
      <c r="F19" s="127">
        <f t="shared" ref="F19:L19" si="1">F20+F26+F31</f>
        <v>0</v>
      </c>
      <c r="G19" s="127">
        <f t="shared" si="1"/>
        <v>2325</v>
      </c>
      <c r="H19" s="127">
        <f t="shared" si="1"/>
        <v>0</v>
      </c>
      <c r="I19" s="127">
        <f t="shared" si="1"/>
        <v>0</v>
      </c>
      <c r="J19" s="127">
        <f t="shared" si="1"/>
        <v>2000</v>
      </c>
      <c r="K19" s="127">
        <f t="shared" si="1"/>
        <v>2700</v>
      </c>
      <c r="L19" s="128">
        <f t="shared" si="1"/>
        <v>5900</v>
      </c>
      <c r="M19" s="124">
        <v>0</v>
      </c>
      <c r="N19" s="124">
        <v>0</v>
      </c>
      <c r="O19" s="51"/>
    </row>
    <row r="20" spans="1:24" s="8" customFormat="1" ht="29.1" customHeight="1" x14ac:dyDescent="0.2">
      <c r="A20" s="100"/>
      <c r="B20" s="100"/>
      <c r="C20" s="100" t="s">
        <v>36</v>
      </c>
      <c r="D20" s="129" t="s">
        <v>243</v>
      </c>
      <c r="E20" s="100">
        <v>3</v>
      </c>
      <c r="F20" s="130">
        <f t="shared" ref="F20:L20" si="2">F21+F23+F24+F22</f>
        <v>0</v>
      </c>
      <c r="G20" s="130">
        <f t="shared" si="2"/>
        <v>2325</v>
      </c>
      <c r="H20" s="130">
        <f t="shared" si="2"/>
        <v>0</v>
      </c>
      <c r="I20" s="130">
        <f t="shared" si="2"/>
        <v>0</v>
      </c>
      <c r="J20" s="130">
        <f t="shared" si="2"/>
        <v>2000</v>
      </c>
      <c r="K20" s="130">
        <f t="shared" si="2"/>
        <v>2700</v>
      </c>
      <c r="L20" s="131">
        <f t="shared" si="2"/>
        <v>4900</v>
      </c>
      <c r="M20" s="124">
        <v>0</v>
      </c>
      <c r="N20" s="124">
        <v>0</v>
      </c>
      <c r="O20" s="51"/>
    </row>
    <row r="21" spans="1:24" s="113" customFormat="1" ht="25.5" x14ac:dyDescent="0.2">
      <c r="A21" s="100"/>
      <c r="B21" s="100"/>
      <c r="C21" s="100"/>
      <c r="D21" s="114" t="s">
        <v>252</v>
      </c>
      <c r="E21" s="100">
        <v>4</v>
      </c>
      <c r="F21" s="102">
        <v>0</v>
      </c>
      <c r="G21" s="102">
        <v>2025</v>
      </c>
      <c r="H21" s="102">
        <v>0</v>
      </c>
      <c r="I21" s="102">
        <v>0</v>
      </c>
      <c r="J21" s="102">
        <v>1500</v>
      </c>
      <c r="K21" s="102">
        <v>2000</v>
      </c>
      <c r="L21" s="102">
        <v>4000</v>
      </c>
      <c r="M21" s="124">
        <v>0</v>
      </c>
      <c r="N21" s="124">
        <v>0</v>
      </c>
      <c r="O21" s="106"/>
      <c r="P21" s="243"/>
      <c r="Q21" s="243"/>
      <c r="R21" s="243"/>
      <c r="S21" s="243"/>
      <c r="T21" s="243"/>
      <c r="U21" s="243"/>
      <c r="V21" s="243"/>
      <c r="W21" s="243"/>
      <c r="X21" s="243"/>
    </row>
    <row r="22" spans="1:24" s="113" customFormat="1" x14ac:dyDescent="0.2">
      <c r="A22" s="100"/>
      <c r="B22" s="100"/>
      <c r="C22" s="100"/>
      <c r="D22" s="114" t="s">
        <v>253</v>
      </c>
      <c r="E22" s="100">
        <v>5</v>
      </c>
      <c r="F22" s="102">
        <v>0</v>
      </c>
      <c r="G22" s="102">
        <v>300</v>
      </c>
      <c r="H22" s="102">
        <v>0</v>
      </c>
      <c r="I22" s="102">
        <v>0</v>
      </c>
      <c r="J22" s="102">
        <v>400</v>
      </c>
      <c r="K22" s="102">
        <v>600</v>
      </c>
      <c r="L22" s="102">
        <v>700</v>
      </c>
      <c r="M22" s="124">
        <v>0</v>
      </c>
      <c r="N22" s="124">
        <v>0</v>
      </c>
      <c r="O22" s="106"/>
      <c r="P22" s="244"/>
      <c r="Q22" s="244"/>
      <c r="R22" s="245"/>
    </row>
    <row r="23" spans="1:24" s="113" customFormat="1" x14ac:dyDescent="0.2">
      <c r="A23" s="100"/>
      <c r="B23" s="100"/>
      <c r="C23" s="100"/>
      <c r="D23" s="114" t="s">
        <v>297</v>
      </c>
      <c r="E23" s="100">
        <v>6</v>
      </c>
      <c r="F23" s="102">
        <v>0</v>
      </c>
      <c r="G23" s="102">
        <v>0</v>
      </c>
      <c r="H23" s="102">
        <v>0</v>
      </c>
      <c r="I23" s="102">
        <v>0</v>
      </c>
      <c r="J23" s="102">
        <v>100</v>
      </c>
      <c r="K23" s="102">
        <v>100</v>
      </c>
      <c r="L23" s="102">
        <v>200</v>
      </c>
      <c r="M23" s="124">
        <v>0</v>
      </c>
      <c r="N23" s="124">
        <v>0</v>
      </c>
      <c r="O23" s="106"/>
      <c r="P23" s="246"/>
    </row>
    <row r="24" spans="1:24" s="8" customFormat="1" x14ac:dyDescent="0.2">
      <c r="A24" s="100"/>
      <c r="B24" s="100"/>
      <c r="C24" s="100"/>
      <c r="D24" s="114" t="s">
        <v>72</v>
      </c>
      <c r="E24" s="100">
        <v>7</v>
      </c>
      <c r="F24" s="102">
        <v>0</v>
      </c>
      <c r="G24" s="102">
        <v>0</v>
      </c>
      <c r="H24" s="102">
        <v>0</v>
      </c>
      <c r="I24" s="102">
        <v>0</v>
      </c>
      <c r="J24" s="102">
        <v>0</v>
      </c>
      <c r="K24" s="102">
        <v>0</v>
      </c>
      <c r="L24" s="102">
        <v>0</v>
      </c>
      <c r="M24" s="124">
        <v>0</v>
      </c>
      <c r="N24" s="124">
        <v>0</v>
      </c>
      <c r="O24" s="51"/>
      <c r="P24" s="54"/>
    </row>
    <row r="25" spans="1:24" s="8" customFormat="1" x14ac:dyDescent="0.2">
      <c r="A25" s="100"/>
      <c r="B25" s="100"/>
      <c r="C25" s="100"/>
      <c r="D25" s="114" t="s">
        <v>73</v>
      </c>
      <c r="E25" s="100">
        <v>8</v>
      </c>
      <c r="F25" s="102">
        <v>0</v>
      </c>
      <c r="G25" s="103">
        <v>0</v>
      </c>
      <c r="H25" s="102">
        <v>0</v>
      </c>
      <c r="I25" s="102">
        <f t="shared" ref="I25:I30" si="3">L25/4</f>
        <v>0</v>
      </c>
      <c r="J25" s="102">
        <f t="shared" ref="J25:J30" si="4">I25*2</f>
        <v>0</v>
      </c>
      <c r="K25" s="102">
        <f t="shared" ref="K25:K30" si="5">J25+I25</f>
        <v>0</v>
      </c>
      <c r="L25" s="103">
        <v>0</v>
      </c>
      <c r="M25" s="124">
        <v>0</v>
      </c>
      <c r="N25" s="124">
        <v>0</v>
      </c>
      <c r="O25" s="51"/>
      <c r="P25" s="53"/>
    </row>
    <row r="26" spans="1:24" s="8" customFormat="1" x14ac:dyDescent="0.2">
      <c r="A26" s="100"/>
      <c r="B26" s="100"/>
      <c r="C26" s="100" t="s">
        <v>38</v>
      </c>
      <c r="D26" s="129" t="s">
        <v>230</v>
      </c>
      <c r="E26" s="100">
        <v>9</v>
      </c>
      <c r="F26" s="102">
        <v>0</v>
      </c>
      <c r="G26" s="103">
        <v>0</v>
      </c>
      <c r="H26" s="102">
        <v>0</v>
      </c>
      <c r="I26" s="102">
        <f t="shared" si="3"/>
        <v>0</v>
      </c>
      <c r="J26" s="102">
        <f t="shared" si="4"/>
        <v>0</v>
      </c>
      <c r="K26" s="102">
        <f t="shared" si="5"/>
        <v>0</v>
      </c>
      <c r="L26" s="103">
        <v>0</v>
      </c>
      <c r="M26" s="124">
        <v>0</v>
      </c>
      <c r="N26" s="124">
        <v>0</v>
      </c>
      <c r="O26" s="51"/>
      <c r="P26" s="55"/>
    </row>
    <row r="27" spans="1:24" s="8" customFormat="1" ht="25.5" x14ac:dyDescent="0.2">
      <c r="A27" s="100"/>
      <c r="B27" s="100"/>
      <c r="C27" s="100" t="s">
        <v>40</v>
      </c>
      <c r="D27" s="129" t="s">
        <v>74</v>
      </c>
      <c r="E27" s="100">
        <v>10</v>
      </c>
      <c r="F27" s="102">
        <v>0</v>
      </c>
      <c r="G27" s="103">
        <v>0</v>
      </c>
      <c r="H27" s="102">
        <v>0</v>
      </c>
      <c r="I27" s="102">
        <f t="shared" si="3"/>
        <v>0</v>
      </c>
      <c r="J27" s="102">
        <f t="shared" si="4"/>
        <v>0</v>
      </c>
      <c r="K27" s="102">
        <f t="shared" si="5"/>
        <v>0</v>
      </c>
      <c r="L27" s="103">
        <v>0</v>
      </c>
      <c r="M27" s="124">
        <v>0</v>
      </c>
      <c r="N27" s="124">
        <v>0</v>
      </c>
      <c r="O27" s="51"/>
    </row>
    <row r="28" spans="1:24" s="8" customFormat="1" x14ac:dyDescent="0.2">
      <c r="A28" s="100"/>
      <c r="B28" s="100"/>
      <c r="C28" s="100"/>
      <c r="D28" s="114" t="s">
        <v>75</v>
      </c>
      <c r="E28" s="100">
        <v>11</v>
      </c>
      <c r="F28" s="102">
        <v>0</v>
      </c>
      <c r="G28" s="103">
        <v>0</v>
      </c>
      <c r="H28" s="102">
        <v>0</v>
      </c>
      <c r="I28" s="102">
        <f t="shared" si="3"/>
        <v>0</v>
      </c>
      <c r="J28" s="102">
        <f t="shared" si="4"/>
        <v>0</v>
      </c>
      <c r="K28" s="102">
        <f t="shared" si="5"/>
        <v>0</v>
      </c>
      <c r="L28" s="103">
        <v>0</v>
      </c>
      <c r="M28" s="124">
        <v>0</v>
      </c>
      <c r="N28" s="124">
        <v>0</v>
      </c>
      <c r="O28" s="51"/>
    </row>
    <row r="29" spans="1:24" s="8" customFormat="1" x14ac:dyDescent="0.2">
      <c r="A29" s="100"/>
      <c r="B29" s="100"/>
      <c r="C29" s="100"/>
      <c r="D29" s="114" t="s">
        <v>76</v>
      </c>
      <c r="E29" s="100">
        <v>12</v>
      </c>
      <c r="F29" s="102">
        <v>0</v>
      </c>
      <c r="G29" s="103">
        <v>0</v>
      </c>
      <c r="H29" s="102">
        <v>0</v>
      </c>
      <c r="I29" s="102">
        <f t="shared" si="3"/>
        <v>0</v>
      </c>
      <c r="J29" s="102">
        <f t="shared" si="4"/>
        <v>0</v>
      </c>
      <c r="K29" s="102">
        <f t="shared" si="5"/>
        <v>0</v>
      </c>
      <c r="L29" s="103">
        <v>0</v>
      </c>
      <c r="M29" s="124">
        <v>0</v>
      </c>
      <c r="N29" s="124">
        <v>0</v>
      </c>
      <c r="O29" s="51"/>
    </row>
    <row r="30" spans="1:24" s="8" customFormat="1" x14ac:dyDescent="0.2">
      <c r="A30" s="100"/>
      <c r="B30" s="100"/>
      <c r="C30" s="100" t="s">
        <v>49</v>
      </c>
      <c r="D30" s="129" t="s">
        <v>77</v>
      </c>
      <c r="E30" s="100">
        <v>13</v>
      </c>
      <c r="F30" s="102">
        <v>0</v>
      </c>
      <c r="G30" s="103">
        <v>0</v>
      </c>
      <c r="H30" s="102">
        <v>0</v>
      </c>
      <c r="I30" s="102">
        <f t="shared" si="3"/>
        <v>0</v>
      </c>
      <c r="J30" s="102">
        <f t="shared" si="4"/>
        <v>0</v>
      </c>
      <c r="K30" s="102">
        <f t="shared" si="5"/>
        <v>0</v>
      </c>
      <c r="L30" s="103">
        <v>0</v>
      </c>
      <c r="M30" s="124">
        <v>0</v>
      </c>
      <c r="N30" s="124">
        <v>0</v>
      </c>
      <c r="O30" s="51"/>
    </row>
    <row r="31" spans="1:24" s="8" customFormat="1" ht="25.5" x14ac:dyDescent="0.2">
      <c r="A31" s="100"/>
      <c r="B31" s="100"/>
      <c r="C31" s="100" t="s">
        <v>51</v>
      </c>
      <c r="D31" s="129" t="s">
        <v>78</v>
      </c>
      <c r="E31" s="100">
        <v>14</v>
      </c>
      <c r="F31" s="130">
        <f t="shared" ref="F31:L31" si="6">F32+F33+F36+F37</f>
        <v>0</v>
      </c>
      <c r="G31" s="130">
        <f t="shared" si="6"/>
        <v>0</v>
      </c>
      <c r="H31" s="130">
        <f t="shared" si="6"/>
        <v>0</v>
      </c>
      <c r="I31" s="130">
        <f t="shared" si="6"/>
        <v>0</v>
      </c>
      <c r="J31" s="130">
        <f t="shared" si="6"/>
        <v>0</v>
      </c>
      <c r="K31" s="130">
        <f t="shared" si="6"/>
        <v>0</v>
      </c>
      <c r="L31" s="131">
        <f t="shared" si="6"/>
        <v>1000</v>
      </c>
      <c r="M31" s="124">
        <v>0</v>
      </c>
      <c r="N31" s="124">
        <v>0</v>
      </c>
      <c r="O31" s="51"/>
    </row>
    <row r="32" spans="1:24" s="8" customFormat="1" x14ac:dyDescent="0.2">
      <c r="A32" s="100"/>
      <c r="B32" s="100"/>
      <c r="C32" s="100"/>
      <c r="D32" s="114" t="s">
        <v>79</v>
      </c>
      <c r="E32" s="100">
        <v>15</v>
      </c>
      <c r="F32" s="102">
        <v>0</v>
      </c>
      <c r="G32" s="103">
        <v>0</v>
      </c>
      <c r="H32" s="102">
        <v>0</v>
      </c>
      <c r="I32" s="102">
        <f t="shared" ref="I32:I36" si="7">L32/4</f>
        <v>0</v>
      </c>
      <c r="J32" s="102">
        <f t="shared" ref="J32:J36" si="8">I32*2</f>
        <v>0</v>
      </c>
      <c r="K32" s="102">
        <f t="shared" ref="K32:K36" si="9">J32+I32</f>
        <v>0</v>
      </c>
      <c r="L32" s="103">
        <v>0</v>
      </c>
      <c r="M32" s="124">
        <v>0</v>
      </c>
      <c r="N32" s="124">
        <v>0</v>
      </c>
      <c r="O32" s="51"/>
    </row>
    <row r="33" spans="1:22" s="8" customFormat="1" ht="25.5" x14ac:dyDescent="0.2">
      <c r="A33" s="100"/>
      <c r="B33" s="100"/>
      <c r="C33" s="100"/>
      <c r="D33" s="114" t="s">
        <v>80</v>
      </c>
      <c r="E33" s="100">
        <v>16</v>
      </c>
      <c r="F33" s="102">
        <v>0</v>
      </c>
      <c r="G33" s="103">
        <v>0</v>
      </c>
      <c r="H33" s="102">
        <v>0</v>
      </c>
      <c r="I33" s="102">
        <f t="shared" si="7"/>
        <v>0</v>
      </c>
      <c r="J33" s="102">
        <f t="shared" si="8"/>
        <v>0</v>
      </c>
      <c r="K33" s="102">
        <f t="shared" si="9"/>
        <v>0</v>
      </c>
      <c r="L33" s="103">
        <f>L34+L35</f>
        <v>0</v>
      </c>
      <c r="M33" s="124">
        <v>0</v>
      </c>
      <c r="N33" s="124">
        <v>0</v>
      </c>
      <c r="O33" s="51"/>
    </row>
    <row r="34" spans="1:22" s="8" customFormat="1" x14ac:dyDescent="0.2">
      <c r="A34" s="100"/>
      <c r="B34" s="100"/>
      <c r="C34" s="100"/>
      <c r="D34" s="114" t="s">
        <v>81</v>
      </c>
      <c r="E34" s="100">
        <v>17</v>
      </c>
      <c r="F34" s="102">
        <v>0</v>
      </c>
      <c r="G34" s="103">
        <v>0</v>
      </c>
      <c r="H34" s="102">
        <v>0</v>
      </c>
      <c r="I34" s="102">
        <f t="shared" si="7"/>
        <v>0</v>
      </c>
      <c r="J34" s="102">
        <f t="shared" si="8"/>
        <v>0</v>
      </c>
      <c r="K34" s="102">
        <f t="shared" si="9"/>
        <v>0</v>
      </c>
      <c r="L34" s="103">
        <v>0</v>
      </c>
      <c r="M34" s="124">
        <v>0</v>
      </c>
      <c r="N34" s="124">
        <v>0</v>
      </c>
      <c r="O34" s="51"/>
    </row>
    <row r="35" spans="1:22" s="8" customFormat="1" x14ac:dyDescent="0.2">
      <c r="A35" s="100"/>
      <c r="B35" s="100"/>
      <c r="C35" s="100"/>
      <c r="D35" s="114" t="s">
        <v>82</v>
      </c>
      <c r="E35" s="100">
        <v>18</v>
      </c>
      <c r="F35" s="102">
        <v>0</v>
      </c>
      <c r="G35" s="103">
        <v>0</v>
      </c>
      <c r="H35" s="102">
        <v>0</v>
      </c>
      <c r="I35" s="102">
        <f t="shared" si="7"/>
        <v>0</v>
      </c>
      <c r="J35" s="102">
        <f t="shared" si="8"/>
        <v>0</v>
      </c>
      <c r="K35" s="102">
        <f t="shared" si="9"/>
        <v>0</v>
      </c>
      <c r="L35" s="103">
        <v>0</v>
      </c>
      <c r="M35" s="124">
        <v>0</v>
      </c>
      <c r="N35" s="124">
        <v>0</v>
      </c>
      <c r="O35" s="51"/>
    </row>
    <row r="36" spans="1:22" s="8" customFormat="1" x14ac:dyDescent="0.2">
      <c r="A36" s="100"/>
      <c r="B36" s="100"/>
      <c r="C36" s="100"/>
      <c r="D36" s="114" t="s">
        <v>83</v>
      </c>
      <c r="E36" s="100">
        <v>19</v>
      </c>
      <c r="F36" s="102">
        <v>0</v>
      </c>
      <c r="G36" s="103">
        <v>0</v>
      </c>
      <c r="H36" s="102">
        <v>0</v>
      </c>
      <c r="I36" s="102">
        <f t="shared" si="7"/>
        <v>0</v>
      </c>
      <c r="J36" s="102">
        <f t="shared" si="8"/>
        <v>0</v>
      </c>
      <c r="K36" s="102">
        <f t="shared" si="9"/>
        <v>0</v>
      </c>
      <c r="L36" s="103">
        <v>0</v>
      </c>
      <c r="M36" s="124">
        <v>0</v>
      </c>
      <c r="N36" s="124">
        <v>0</v>
      </c>
      <c r="O36" s="51"/>
    </row>
    <row r="37" spans="1:22" s="8" customFormat="1" x14ac:dyDescent="0.2">
      <c r="A37" s="100"/>
      <c r="B37" s="100"/>
      <c r="C37" s="100"/>
      <c r="D37" s="114" t="s">
        <v>296</v>
      </c>
      <c r="E37" s="100">
        <v>20</v>
      </c>
      <c r="F37" s="102">
        <v>0</v>
      </c>
      <c r="G37" s="103">
        <v>0</v>
      </c>
      <c r="H37" s="102">
        <v>0</v>
      </c>
      <c r="I37" s="102">
        <v>0</v>
      </c>
      <c r="J37" s="102">
        <v>0</v>
      </c>
      <c r="K37" s="102">
        <v>0</v>
      </c>
      <c r="L37" s="102">
        <v>1000</v>
      </c>
      <c r="M37" s="124">
        <v>0</v>
      </c>
      <c r="N37" s="124">
        <v>0</v>
      </c>
      <c r="O37" s="51"/>
    </row>
    <row r="38" spans="1:22" s="8" customFormat="1" x14ac:dyDescent="0.2">
      <c r="A38" s="100"/>
      <c r="B38" s="125">
        <v>2</v>
      </c>
      <c r="C38" s="125"/>
      <c r="D38" s="126" t="s">
        <v>84</v>
      </c>
      <c r="E38" s="100">
        <v>21</v>
      </c>
      <c r="F38" s="102">
        <f>SUM(F39:F41)</f>
        <v>0</v>
      </c>
      <c r="G38" s="103">
        <f>SUM(G39:G42)</f>
        <v>0</v>
      </c>
      <c r="H38" s="103">
        <f>SUM(H39:H42)</f>
        <v>53.927999999999997</v>
      </c>
      <c r="I38" s="132">
        <f t="shared" ref="I38:K38" si="10">I39+I40+I41</f>
        <v>22.646000000000001</v>
      </c>
      <c r="J38" s="127">
        <f t="shared" si="10"/>
        <v>1.5</v>
      </c>
      <c r="K38" s="127">
        <f t="shared" si="10"/>
        <v>38</v>
      </c>
      <c r="L38" s="127">
        <f>SUM(L39:L41)</f>
        <v>67.150000000000006</v>
      </c>
      <c r="M38" s="124">
        <f t="shared" ref="M38:N77" si="11">L38/H38</f>
        <v>1.245178756861</v>
      </c>
      <c r="N38" s="124">
        <f t="shared" si="11"/>
        <v>5.4984489837543053E-2</v>
      </c>
      <c r="O38" s="51"/>
    </row>
    <row r="39" spans="1:22" s="8" customFormat="1" x14ac:dyDescent="0.2">
      <c r="A39" s="100"/>
      <c r="B39" s="100"/>
      <c r="C39" s="100" t="s">
        <v>36</v>
      </c>
      <c r="D39" s="114" t="s">
        <v>85</v>
      </c>
      <c r="E39" s="100">
        <v>22</v>
      </c>
      <c r="F39" s="102">
        <v>0</v>
      </c>
      <c r="G39" s="103">
        <v>0</v>
      </c>
      <c r="H39" s="102">
        <v>0</v>
      </c>
      <c r="I39" s="102">
        <v>0</v>
      </c>
      <c r="J39" s="102">
        <f>I39*2</f>
        <v>0</v>
      </c>
      <c r="K39" s="102">
        <f>J39+I39</f>
        <v>0</v>
      </c>
      <c r="L39" s="102">
        <f>K39+J39</f>
        <v>0</v>
      </c>
      <c r="M39" s="124">
        <v>0</v>
      </c>
      <c r="N39" s="124">
        <v>0</v>
      </c>
      <c r="O39" s="51"/>
      <c r="Q39" s="56"/>
      <c r="R39" s="56"/>
    </row>
    <row r="40" spans="1:22" s="8" customFormat="1" x14ac:dyDescent="0.2">
      <c r="A40" s="100"/>
      <c r="B40" s="100"/>
      <c r="C40" s="100" t="s">
        <v>38</v>
      </c>
      <c r="D40" s="114" t="s">
        <v>86</v>
      </c>
      <c r="E40" s="100">
        <v>23</v>
      </c>
      <c r="F40" s="102">
        <v>0</v>
      </c>
      <c r="G40" s="103">
        <v>0</v>
      </c>
      <c r="H40" s="102">
        <v>53.927999999999997</v>
      </c>
      <c r="I40" s="137">
        <v>22.646000000000001</v>
      </c>
      <c r="J40" s="102">
        <v>1.5</v>
      </c>
      <c r="K40" s="102">
        <v>38</v>
      </c>
      <c r="L40" s="103">
        <v>67.150000000000006</v>
      </c>
      <c r="M40" s="124">
        <f t="shared" si="11"/>
        <v>1.245178756861</v>
      </c>
      <c r="N40" s="124">
        <f t="shared" si="11"/>
        <v>5.4984489837543053E-2</v>
      </c>
      <c r="O40" s="51"/>
      <c r="Q40" s="57"/>
    </row>
    <row r="41" spans="1:22" s="8" customFormat="1" x14ac:dyDescent="0.2">
      <c r="A41" s="100"/>
      <c r="B41" s="100"/>
      <c r="C41" s="100" t="s">
        <v>40</v>
      </c>
      <c r="D41" s="114" t="s">
        <v>87</v>
      </c>
      <c r="E41" s="100">
        <v>24</v>
      </c>
      <c r="F41" s="102">
        <v>0</v>
      </c>
      <c r="G41" s="103">
        <v>0</v>
      </c>
      <c r="H41" s="102">
        <v>0</v>
      </c>
      <c r="I41" s="102">
        <v>0</v>
      </c>
      <c r="J41" s="102">
        <v>0</v>
      </c>
      <c r="K41" s="102">
        <v>0</v>
      </c>
      <c r="L41" s="102">
        <v>0</v>
      </c>
      <c r="M41" s="124">
        <v>0</v>
      </c>
      <c r="N41" s="124">
        <v>0</v>
      </c>
      <c r="O41" s="51"/>
    </row>
    <row r="42" spans="1:22" s="8" customFormat="1" x14ac:dyDescent="0.2">
      <c r="A42" s="100"/>
      <c r="B42" s="125">
        <v>3</v>
      </c>
      <c r="C42" s="125"/>
      <c r="D42" s="126" t="s">
        <v>250</v>
      </c>
      <c r="E42" s="100">
        <v>25</v>
      </c>
      <c r="F42" s="102">
        <v>0</v>
      </c>
      <c r="G42" s="103">
        <v>0</v>
      </c>
      <c r="H42" s="102">
        <v>0</v>
      </c>
      <c r="I42" s="127">
        <f>L42/4</f>
        <v>0</v>
      </c>
      <c r="J42" s="127">
        <f>I42*2</f>
        <v>0</v>
      </c>
      <c r="K42" s="127">
        <f>J42+I42</f>
        <v>0</v>
      </c>
      <c r="L42" s="128">
        <v>0</v>
      </c>
      <c r="M42" s="124">
        <v>0</v>
      </c>
      <c r="N42" s="124">
        <v>0</v>
      </c>
      <c r="O42" s="51"/>
    </row>
    <row r="43" spans="1:22" s="8" customFormat="1" x14ac:dyDescent="0.2">
      <c r="A43" s="119" t="s">
        <v>11</v>
      </c>
      <c r="B43" s="119"/>
      <c r="C43" s="119"/>
      <c r="D43" s="122" t="s">
        <v>236</v>
      </c>
      <c r="E43" s="100">
        <v>26</v>
      </c>
      <c r="F43" s="124">
        <f t="shared" ref="F43:K43" si="12">F44+F121+F129</f>
        <v>0</v>
      </c>
      <c r="G43" s="124">
        <f t="shared" si="12"/>
        <v>2247.2950000000001</v>
      </c>
      <c r="H43" s="123">
        <f t="shared" si="12"/>
        <v>721.1946250000002</v>
      </c>
      <c r="I43" s="123">
        <f t="shared" si="12"/>
        <v>577.58044999999993</v>
      </c>
      <c r="J43" s="123">
        <f>J44+J121+J129</f>
        <v>1390.4375</v>
      </c>
      <c r="K43" s="123">
        <f t="shared" si="12"/>
        <v>3150.0749999999998</v>
      </c>
      <c r="L43" s="124">
        <f>L44+L121+L129</f>
        <v>4807.2</v>
      </c>
      <c r="M43" s="124">
        <f t="shared" si="11"/>
        <v>6.6656070821381936</v>
      </c>
      <c r="N43" s="124">
        <f t="shared" si="11"/>
        <v>1.1540569079403908E-2</v>
      </c>
      <c r="O43" s="51"/>
      <c r="P43" s="58"/>
      <c r="Q43" s="58"/>
      <c r="R43" s="58"/>
      <c r="S43" s="58"/>
      <c r="T43" s="58"/>
      <c r="U43" s="58"/>
      <c r="V43" s="58"/>
    </row>
    <row r="44" spans="1:22" s="8" customFormat="1" ht="25.5" x14ac:dyDescent="0.2">
      <c r="A44" s="100"/>
      <c r="B44" s="125">
        <v>1</v>
      </c>
      <c r="C44" s="125"/>
      <c r="D44" s="126" t="s">
        <v>88</v>
      </c>
      <c r="E44" s="100">
        <v>27</v>
      </c>
      <c r="F44" s="128">
        <f t="shared" ref="F44:K44" si="13">F45+F87+F93+F113</f>
        <v>0</v>
      </c>
      <c r="G44" s="128">
        <f t="shared" si="13"/>
        <v>2247.2950000000001</v>
      </c>
      <c r="H44" s="132">
        <f t="shared" si="13"/>
        <v>721.1946250000002</v>
      </c>
      <c r="I44" s="127">
        <f t="shared" si="13"/>
        <v>577.58044999999993</v>
      </c>
      <c r="J44" s="127">
        <f>J45+J87+J93+J113</f>
        <v>1390.4375</v>
      </c>
      <c r="K44" s="127">
        <f t="shared" si="13"/>
        <v>3150.0749999999998</v>
      </c>
      <c r="L44" s="128">
        <f>L45+L87+L93+L113</f>
        <v>4807.2</v>
      </c>
      <c r="M44" s="124">
        <f t="shared" si="11"/>
        <v>6.6656070821381936</v>
      </c>
      <c r="N44" s="124">
        <f t="shared" si="11"/>
        <v>1.1540569079403908E-2</v>
      </c>
      <c r="O44" s="51"/>
      <c r="P44" s="59"/>
      <c r="Q44" s="59"/>
      <c r="R44" s="59"/>
      <c r="S44" s="59"/>
      <c r="T44" s="59"/>
      <c r="U44" s="59"/>
      <c r="V44" s="59"/>
    </row>
    <row r="45" spans="1:22" s="8" customFormat="1" ht="25.5" x14ac:dyDescent="0.2">
      <c r="A45" s="100"/>
      <c r="B45" s="100"/>
      <c r="C45" s="133" t="s">
        <v>12</v>
      </c>
      <c r="D45" s="129" t="s">
        <v>89</v>
      </c>
      <c r="E45" s="100">
        <v>28</v>
      </c>
      <c r="F45" s="131">
        <f t="shared" ref="F45" si="14">F46+F57+F63</f>
        <v>0</v>
      </c>
      <c r="G45" s="131">
        <v>257.5</v>
      </c>
      <c r="H45" s="130">
        <f t="shared" ref="H45:L45" si="15">H46+H57+H63</f>
        <v>76.358499999999992</v>
      </c>
      <c r="I45" s="130">
        <f t="shared" si="15"/>
        <v>54.353000000000002</v>
      </c>
      <c r="J45" s="130">
        <f t="shared" si="15"/>
        <v>295.5</v>
      </c>
      <c r="K45" s="130">
        <f t="shared" si="15"/>
        <v>612</v>
      </c>
      <c r="L45" s="131">
        <f t="shared" si="15"/>
        <v>1236</v>
      </c>
      <c r="M45" s="124">
        <f t="shared" si="11"/>
        <v>16.186803040918825</v>
      </c>
      <c r="N45" s="124">
        <f t="shared" si="11"/>
        <v>0.29780882455280894</v>
      </c>
      <c r="O45" s="51"/>
      <c r="P45" s="60"/>
      <c r="Q45" s="61"/>
    </row>
    <row r="46" spans="1:22" s="8" customFormat="1" ht="25.5" x14ac:dyDescent="0.2">
      <c r="A46" s="100"/>
      <c r="B46" s="100"/>
      <c r="C46" s="133" t="s">
        <v>90</v>
      </c>
      <c r="D46" s="134" t="s">
        <v>91</v>
      </c>
      <c r="E46" s="100">
        <v>29</v>
      </c>
      <c r="F46" s="135">
        <f>F47+F48+F53+F54+F56</f>
        <v>0</v>
      </c>
      <c r="G46" s="135">
        <f>G47+G48+G53+G54+G56</f>
        <v>178</v>
      </c>
      <c r="H46" s="136">
        <f t="shared" ref="H46:J46" si="16">H47+H48+H53+H54+H56</f>
        <v>30.914000000000001</v>
      </c>
      <c r="I46" s="136">
        <f t="shared" si="16"/>
        <v>40.07</v>
      </c>
      <c r="J46" s="136">
        <f t="shared" si="16"/>
        <v>233</v>
      </c>
      <c r="K46" s="136">
        <f>K47+K48+K53+K54+K56</f>
        <v>481</v>
      </c>
      <c r="L46" s="135">
        <f>L47+L48+L53+L54+L56</f>
        <v>980</v>
      </c>
      <c r="M46" s="124">
        <f t="shared" si="11"/>
        <v>31.700847512453901</v>
      </c>
      <c r="N46" s="124">
        <f t="shared" si="11"/>
        <v>0.79113669858881708</v>
      </c>
      <c r="O46" s="51"/>
      <c r="Q46" s="61"/>
    </row>
    <row r="47" spans="1:22" s="8" customFormat="1" x14ac:dyDescent="0.2">
      <c r="A47" s="100"/>
      <c r="B47" s="100"/>
      <c r="C47" s="100" t="s">
        <v>36</v>
      </c>
      <c r="D47" s="114" t="s">
        <v>92</v>
      </c>
      <c r="E47" s="100">
        <v>30</v>
      </c>
      <c r="F47" s="103">
        <v>0</v>
      </c>
      <c r="G47" s="103">
        <v>0</v>
      </c>
      <c r="H47" s="102">
        <v>0</v>
      </c>
      <c r="I47" s="102">
        <f t="shared" ref="I47" si="17">L47/2</f>
        <v>0</v>
      </c>
      <c r="J47" s="102">
        <f>I47*2</f>
        <v>0</v>
      </c>
      <c r="K47" s="102">
        <v>0</v>
      </c>
      <c r="L47" s="103">
        <v>0</v>
      </c>
      <c r="M47" s="124">
        <v>0</v>
      </c>
      <c r="N47" s="124">
        <v>0</v>
      </c>
      <c r="O47" s="51"/>
      <c r="P47" s="52"/>
      <c r="Q47" s="52"/>
      <c r="R47" s="52"/>
      <c r="S47" s="52"/>
      <c r="T47" s="52"/>
      <c r="U47" s="52"/>
      <c r="V47" s="52"/>
    </row>
    <row r="48" spans="1:22" s="8" customFormat="1" x14ac:dyDescent="0.2">
      <c r="A48" s="100"/>
      <c r="B48" s="100"/>
      <c r="C48" s="100" t="s">
        <v>38</v>
      </c>
      <c r="D48" s="114" t="s">
        <v>93</v>
      </c>
      <c r="E48" s="100">
        <v>31</v>
      </c>
      <c r="F48" s="104">
        <f t="shared" ref="F48" si="18">F49+F50+F51+F52</f>
        <v>0</v>
      </c>
      <c r="G48" s="104">
        <v>128</v>
      </c>
      <c r="H48" s="102">
        <f t="shared" ref="H48:K48" si="19">H49+H50+H51+H52</f>
        <v>21.399000000000001</v>
      </c>
      <c r="I48" s="102">
        <v>0</v>
      </c>
      <c r="J48" s="102">
        <f t="shared" si="19"/>
        <v>165</v>
      </c>
      <c r="K48" s="102">
        <f t="shared" si="19"/>
        <v>340</v>
      </c>
      <c r="L48" s="104">
        <f>L49+L50+L51+L52</f>
        <v>700</v>
      </c>
      <c r="M48" s="124">
        <f t="shared" si="11"/>
        <v>32.711808963035658</v>
      </c>
      <c r="N48" s="124">
        <v>0</v>
      </c>
      <c r="O48" s="51"/>
      <c r="Q48" s="57"/>
    </row>
    <row r="49" spans="1:19" s="8" customFormat="1" x14ac:dyDescent="0.2">
      <c r="A49" s="100"/>
      <c r="B49" s="100"/>
      <c r="C49" s="100"/>
      <c r="D49" s="114" t="s">
        <v>94</v>
      </c>
      <c r="E49" s="100">
        <v>32</v>
      </c>
      <c r="F49" s="103">
        <v>0</v>
      </c>
      <c r="G49" s="103">
        <v>20</v>
      </c>
      <c r="H49" s="137">
        <v>3.2429999999999999</v>
      </c>
      <c r="I49" s="137">
        <v>3.0179999999999998</v>
      </c>
      <c r="J49" s="102">
        <v>15</v>
      </c>
      <c r="K49" s="102">
        <v>60</v>
      </c>
      <c r="L49" s="103">
        <v>100</v>
      </c>
      <c r="M49" s="124">
        <f t="shared" si="11"/>
        <v>30.835646006783843</v>
      </c>
      <c r="N49" s="124">
        <f t="shared" si="11"/>
        <v>10.2172451977415</v>
      </c>
      <c r="O49" s="51"/>
      <c r="Q49" s="61"/>
    </row>
    <row r="50" spans="1:19" s="8" customFormat="1" x14ac:dyDescent="0.2">
      <c r="A50" s="100"/>
      <c r="B50" s="100"/>
      <c r="C50" s="100"/>
      <c r="D50" s="114" t="s">
        <v>95</v>
      </c>
      <c r="E50" s="100">
        <v>33</v>
      </c>
      <c r="F50" s="103">
        <v>0</v>
      </c>
      <c r="G50" s="103">
        <v>100</v>
      </c>
      <c r="H50" s="137">
        <v>3.5259999999999998</v>
      </c>
      <c r="I50" s="102">
        <v>0</v>
      </c>
      <c r="J50" s="102">
        <v>50</v>
      </c>
      <c r="K50" s="102">
        <v>100</v>
      </c>
      <c r="L50" s="103">
        <v>200</v>
      </c>
      <c r="M50" s="124">
        <f t="shared" si="11"/>
        <v>56.72149744753262</v>
      </c>
      <c r="N50" s="124">
        <v>0</v>
      </c>
      <c r="O50" s="51"/>
      <c r="Q50" s="61"/>
    </row>
    <row r="51" spans="1:19" s="8" customFormat="1" x14ac:dyDescent="0.2">
      <c r="A51" s="100"/>
      <c r="B51" s="100"/>
      <c r="C51" s="100"/>
      <c r="D51" s="114" t="s">
        <v>96</v>
      </c>
      <c r="E51" s="100">
        <v>34</v>
      </c>
      <c r="F51" s="103">
        <v>0</v>
      </c>
      <c r="G51" s="103">
        <v>5</v>
      </c>
      <c r="H51" s="137">
        <v>0</v>
      </c>
      <c r="I51" s="102">
        <v>0</v>
      </c>
      <c r="J51" s="102">
        <f t="shared" ref="J51" si="20">L51/3</f>
        <v>0</v>
      </c>
      <c r="K51" s="102">
        <f t="shared" ref="K51:K53" si="21">J51*2</f>
        <v>0</v>
      </c>
      <c r="L51" s="103">
        <v>0</v>
      </c>
      <c r="M51" s="124">
        <v>0</v>
      </c>
      <c r="N51" s="124">
        <v>0</v>
      </c>
      <c r="O51" s="51"/>
      <c r="Q51" s="61"/>
    </row>
    <row r="52" spans="1:19" s="8" customFormat="1" x14ac:dyDescent="0.2">
      <c r="A52" s="100"/>
      <c r="B52" s="100"/>
      <c r="C52" s="100"/>
      <c r="D52" s="114" t="s">
        <v>231</v>
      </c>
      <c r="E52" s="100">
        <v>35</v>
      </c>
      <c r="F52" s="103">
        <v>0</v>
      </c>
      <c r="G52" s="103">
        <v>3</v>
      </c>
      <c r="H52" s="137">
        <v>14.63</v>
      </c>
      <c r="I52" s="102">
        <v>13.3</v>
      </c>
      <c r="J52" s="102">
        <v>100</v>
      </c>
      <c r="K52" s="102">
        <v>180</v>
      </c>
      <c r="L52" s="103">
        <v>400</v>
      </c>
      <c r="M52" s="124">
        <f t="shared" si="11"/>
        <v>27.341079972658918</v>
      </c>
      <c r="N52" s="124">
        <f t="shared" si="11"/>
        <v>2.0557202986961589</v>
      </c>
      <c r="O52" s="51"/>
      <c r="Q52" s="61"/>
    </row>
    <row r="53" spans="1:19" s="8" customFormat="1" ht="25.5" x14ac:dyDescent="0.2">
      <c r="A53" s="100"/>
      <c r="B53" s="100"/>
      <c r="C53" s="100" t="s">
        <v>40</v>
      </c>
      <c r="D53" s="114" t="s">
        <v>97</v>
      </c>
      <c r="E53" s="100">
        <v>36</v>
      </c>
      <c r="F53" s="103">
        <v>0</v>
      </c>
      <c r="G53" s="103">
        <v>30</v>
      </c>
      <c r="H53" s="137">
        <v>5.3150000000000004</v>
      </c>
      <c r="I53" s="102">
        <v>31.73</v>
      </c>
      <c r="J53" s="102">
        <v>60</v>
      </c>
      <c r="K53" s="102">
        <f t="shared" si="21"/>
        <v>120</v>
      </c>
      <c r="L53" s="103">
        <v>220</v>
      </c>
      <c r="M53" s="124">
        <f t="shared" si="11"/>
        <v>41.392285983066792</v>
      </c>
      <c r="N53" s="124">
        <f t="shared" si="11"/>
        <v>1.3045157889400187</v>
      </c>
      <c r="O53" s="51"/>
      <c r="Q53" s="61"/>
    </row>
    <row r="54" spans="1:19" s="8" customFormat="1" x14ac:dyDescent="0.2">
      <c r="A54" s="100"/>
      <c r="B54" s="100"/>
      <c r="C54" s="100" t="s">
        <v>49</v>
      </c>
      <c r="D54" s="114" t="s">
        <v>294</v>
      </c>
      <c r="E54" s="100">
        <v>37</v>
      </c>
      <c r="F54" s="103">
        <v>0</v>
      </c>
      <c r="G54" s="103">
        <v>20</v>
      </c>
      <c r="H54" s="103">
        <v>4.2</v>
      </c>
      <c r="I54" s="103">
        <v>8.34</v>
      </c>
      <c r="J54" s="102">
        <v>8</v>
      </c>
      <c r="K54" s="102">
        <v>21</v>
      </c>
      <c r="L54" s="103">
        <v>60</v>
      </c>
      <c r="M54" s="124">
        <f t="shared" si="11"/>
        <v>14.285714285714285</v>
      </c>
      <c r="N54" s="124">
        <f t="shared" si="11"/>
        <v>1.7129153819801302</v>
      </c>
      <c r="O54" s="51"/>
      <c r="Q54" s="61"/>
    </row>
    <row r="55" spans="1:19" s="8" customFormat="1" x14ac:dyDescent="0.2">
      <c r="A55" s="100"/>
      <c r="B55" s="100"/>
      <c r="C55" s="100"/>
      <c r="D55" s="114" t="s">
        <v>241</v>
      </c>
      <c r="E55" s="100">
        <v>38</v>
      </c>
      <c r="F55" s="102">
        <v>0</v>
      </c>
      <c r="G55" s="102">
        <v>0</v>
      </c>
      <c r="H55" s="102">
        <v>0</v>
      </c>
      <c r="I55" s="102">
        <f t="shared" ref="I55" si="22">L55/4</f>
        <v>0</v>
      </c>
      <c r="J55" s="102">
        <f t="shared" ref="J55" si="23">I55*2</f>
        <v>0</v>
      </c>
      <c r="K55" s="102">
        <f t="shared" ref="K55:K56" si="24">J55+I55</f>
        <v>0</v>
      </c>
      <c r="L55" s="102">
        <v>0</v>
      </c>
      <c r="M55" s="124"/>
      <c r="N55" s="124"/>
      <c r="O55" s="51"/>
      <c r="Q55" s="61"/>
    </row>
    <row r="56" spans="1:19" s="8" customFormat="1" x14ac:dyDescent="0.2">
      <c r="A56" s="100"/>
      <c r="B56" s="100"/>
      <c r="C56" s="100" t="s">
        <v>51</v>
      </c>
      <c r="D56" s="114" t="s">
        <v>98</v>
      </c>
      <c r="E56" s="100">
        <v>39</v>
      </c>
      <c r="F56" s="103">
        <v>0</v>
      </c>
      <c r="G56" s="103">
        <v>0</v>
      </c>
      <c r="H56" s="103">
        <v>0</v>
      </c>
      <c r="I56" s="102">
        <v>0</v>
      </c>
      <c r="J56" s="102">
        <v>0</v>
      </c>
      <c r="K56" s="102">
        <f t="shared" si="24"/>
        <v>0</v>
      </c>
      <c r="L56" s="103">
        <v>0</v>
      </c>
      <c r="M56" s="124">
        <v>0</v>
      </c>
      <c r="N56" s="124">
        <v>0</v>
      </c>
      <c r="O56" s="51"/>
      <c r="Q56" s="61"/>
    </row>
    <row r="57" spans="1:19" s="8" customFormat="1" ht="25.5" x14ac:dyDescent="0.2">
      <c r="A57" s="100"/>
      <c r="B57" s="100"/>
      <c r="C57" s="133" t="s">
        <v>99</v>
      </c>
      <c r="D57" s="134" t="s">
        <v>100</v>
      </c>
      <c r="E57" s="100">
        <v>40</v>
      </c>
      <c r="F57" s="135">
        <f>F58+F59+F62</f>
        <v>0</v>
      </c>
      <c r="G57" s="135">
        <f>G58+G59+G62</f>
        <v>40</v>
      </c>
      <c r="H57" s="136">
        <f t="shared" ref="H57:L57" si="25">H58+H59+H62</f>
        <v>20.239999999999998</v>
      </c>
      <c r="I57" s="136">
        <f t="shared" si="25"/>
        <v>2.0369999999999999</v>
      </c>
      <c r="J57" s="136">
        <f t="shared" si="25"/>
        <v>18</v>
      </c>
      <c r="K57" s="136">
        <f t="shared" si="25"/>
        <v>55</v>
      </c>
      <c r="L57" s="135">
        <f t="shared" si="25"/>
        <v>110</v>
      </c>
      <c r="M57" s="124">
        <f t="shared" si="11"/>
        <v>5.4347826086956523</v>
      </c>
      <c r="N57" s="124">
        <f t="shared" si="11"/>
        <v>2.668032699408764</v>
      </c>
      <c r="O57" s="51"/>
      <c r="Q57" s="62"/>
    </row>
    <row r="58" spans="1:19" s="8" customFormat="1" x14ac:dyDescent="0.2">
      <c r="A58" s="100"/>
      <c r="B58" s="100"/>
      <c r="C58" s="100" t="s">
        <v>36</v>
      </c>
      <c r="D58" s="114" t="s">
        <v>101</v>
      </c>
      <c r="E58" s="100">
        <v>41</v>
      </c>
      <c r="F58" s="103">
        <v>0</v>
      </c>
      <c r="G58" s="103">
        <v>10</v>
      </c>
      <c r="H58" s="102">
        <v>0</v>
      </c>
      <c r="I58" s="137">
        <v>0.115</v>
      </c>
      <c r="J58" s="102">
        <v>10</v>
      </c>
      <c r="K58" s="102">
        <v>25</v>
      </c>
      <c r="L58" s="103">
        <v>50</v>
      </c>
      <c r="M58" s="124">
        <v>0</v>
      </c>
      <c r="N58" s="124">
        <v>0</v>
      </c>
      <c r="O58" s="51"/>
      <c r="Q58" s="62"/>
    </row>
    <row r="59" spans="1:19" s="8" customFormat="1" x14ac:dyDescent="0.2">
      <c r="A59" s="100"/>
      <c r="B59" s="100"/>
      <c r="C59" s="100" t="s">
        <v>38</v>
      </c>
      <c r="D59" s="114" t="s">
        <v>102</v>
      </c>
      <c r="E59" s="100">
        <v>42</v>
      </c>
      <c r="F59" s="103">
        <v>0</v>
      </c>
      <c r="G59" s="103">
        <v>0</v>
      </c>
      <c r="H59" s="103">
        <v>0</v>
      </c>
      <c r="I59" s="102">
        <f t="shared" ref="I59:I61" si="26">L59/2</f>
        <v>0</v>
      </c>
      <c r="J59" s="102">
        <f t="shared" ref="J59:J61" si="27">I59*2</f>
        <v>0</v>
      </c>
      <c r="K59" s="102">
        <f t="shared" ref="K59:L59" si="28">K60+K61</f>
        <v>0</v>
      </c>
      <c r="L59" s="102">
        <f t="shared" si="28"/>
        <v>0</v>
      </c>
      <c r="M59" s="124">
        <v>0</v>
      </c>
      <c r="N59" s="124">
        <v>0</v>
      </c>
      <c r="O59" s="51"/>
      <c r="Q59" s="62"/>
    </row>
    <row r="60" spans="1:19" s="8" customFormat="1" x14ac:dyDescent="0.2">
      <c r="A60" s="100"/>
      <c r="B60" s="100"/>
      <c r="C60" s="100"/>
      <c r="D60" s="114" t="s">
        <v>103</v>
      </c>
      <c r="E60" s="100">
        <v>43</v>
      </c>
      <c r="F60" s="103">
        <v>0</v>
      </c>
      <c r="G60" s="103">
        <v>0</v>
      </c>
      <c r="H60" s="103">
        <v>0</v>
      </c>
      <c r="I60" s="102">
        <f t="shared" si="26"/>
        <v>0</v>
      </c>
      <c r="J60" s="102">
        <f t="shared" si="27"/>
        <v>0</v>
      </c>
      <c r="K60" s="102">
        <f>J60+I60</f>
        <v>0</v>
      </c>
      <c r="L60" s="103">
        <v>0</v>
      </c>
      <c r="M60" s="124">
        <v>0</v>
      </c>
      <c r="N60" s="124">
        <v>0</v>
      </c>
      <c r="O60" s="51"/>
      <c r="Q60" s="62"/>
    </row>
    <row r="61" spans="1:19" s="8" customFormat="1" x14ac:dyDescent="0.2">
      <c r="A61" s="100"/>
      <c r="B61" s="100"/>
      <c r="C61" s="100"/>
      <c r="D61" s="114" t="s">
        <v>104</v>
      </c>
      <c r="E61" s="100">
        <v>44</v>
      </c>
      <c r="F61" s="103">
        <v>0</v>
      </c>
      <c r="G61" s="103">
        <v>0</v>
      </c>
      <c r="H61" s="103">
        <v>0</v>
      </c>
      <c r="I61" s="102">
        <f t="shared" si="26"/>
        <v>0</v>
      </c>
      <c r="J61" s="102">
        <f t="shared" si="27"/>
        <v>0</v>
      </c>
      <c r="K61" s="102">
        <f>J61+I61</f>
        <v>0</v>
      </c>
      <c r="L61" s="103">
        <v>0</v>
      </c>
      <c r="M61" s="124">
        <v>0</v>
      </c>
      <c r="N61" s="124">
        <v>0</v>
      </c>
      <c r="O61" s="51"/>
      <c r="Q61" s="62"/>
    </row>
    <row r="62" spans="1:19" s="8" customFormat="1" x14ac:dyDescent="0.2">
      <c r="A62" s="100"/>
      <c r="B62" s="100"/>
      <c r="C62" s="100" t="s">
        <v>40</v>
      </c>
      <c r="D62" s="114" t="s">
        <v>105</v>
      </c>
      <c r="E62" s="100">
        <v>45</v>
      </c>
      <c r="F62" s="103">
        <v>0</v>
      </c>
      <c r="G62" s="103">
        <v>30</v>
      </c>
      <c r="H62" s="102">
        <v>20.239999999999998</v>
      </c>
      <c r="I62" s="102">
        <v>1.9219999999999999</v>
      </c>
      <c r="J62" s="102">
        <v>8</v>
      </c>
      <c r="K62" s="102">
        <v>30</v>
      </c>
      <c r="L62" s="103">
        <v>60</v>
      </c>
      <c r="M62" s="124">
        <f t="shared" si="11"/>
        <v>2.9644268774703559</v>
      </c>
      <c r="N62" s="124">
        <f t="shared" si="11"/>
        <v>1.5423657010771883</v>
      </c>
      <c r="O62" s="51"/>
      <c r="Q62" s="62"/>
    </row>
    <row r="63" spans="1:19" s="8" customFormat="1" ht="38.25" x14ac:dyDescent="0.2">
      <c r="A63" s="100"/>
      <c r="B63" s="100"/>
      <c r="C63" s="133" t="s">
        <v>106</v>
      </c>
      <c r="D63" s="134" t="s">
        <v>107</v>
      </c>
      <c r="E63" s="100">
        <v>46</v>
      </c>
      <c r="F63" s="135">
        <f t="shared" ref="F63:K63" si="29">F64+F65+F67+F70+F71+F72+F76+F77+F78+F86</f>
        <v>0</v>
      </c>
      <c r="G63" s="135">
        <f t="shared" si="29"/>
        <v>39.5</v>
      </c>
      <c r="H63" s="136">
        <f t="shared" si="29"/>
        <v>25.204500000000003</v>
      </c>
      <c r="I63" s="136">
        <f t="shared" si="29"/>
        <v>12.246</v>
      </c>
      <c r="J63" s="136">
        <f>J64+J65+J67+J70+J71+J72+J76+J77+J78+J86</f>
        <v>44.5</v>
      </c>
      <c r="K63" s="136">
        <f t="shared" si="29"/>
        <v>76</v>
      </c>
      <c r="L63" s="135">
        <f>L64+L65+L67+L70+L71+L72+L76+L77+L78+L86</f>
        <v>146</v>
      </c>
      <c r="M63" s="124">
        <f t="shared" si="11"/>
        <v>5.7926163978654595</v>
      </c>
      <c r="N63" s="124">
        <f t="shared" si="11"/>
        <v>0.47302110059329244</v>
      </c>
      <c r="O63" s="51"/>
      <c r="Q63" s="62"/>
      <c r="S63" s="247">
        <f>J67+J76+J77+J78+J86</f>
        <v>44.5</v>
      </c>
    </row>
    <row r="64" spans="1:19" s="8" customFormat="1" x14ac:dyDescent="0.2">
      <c r="A64" s="100"/>
      <c r="B64" s="100"/>
      <c r="C64" s="100" t="s">
        <v>36</v>
      </c>
      <c r="D64" s="114" t="s">
        <v>108</v>
      </c>
      <c r="E64" s="100">
        <v>47</v>
      </c>
      <c r="F64" s="103">
        <v>0</v>
      </c>
      <c r="G64" s="103">
        <v>0</v>
      </c>
      <c r="H64" s="102">
        <v>0</v>
      </c>
      <c r="I64" s="102">
        <f t="shared" ref="I64:I84" si="30">L64/2</f>
        <v>0</v>
      </c>
      <c r="J64" s="102">
        <f t="shared" ref="J64:J71" si="31">I64*2</f>
        <v>0</v>
      </c>
      <c r="K64" s="102">
        <f t="shared" ref="K64:K71" si="32">J64+I64</f>
        <v>0</v>
      </c>
      <c r="L64" s="103">
        <v>0</v>
      </c>
      <c r="M64" s="124">
        <v>0</v>
      </c>
      <c r="N64" s="124">
        <v>0</v>
      </c>
      <c r="O64" s="51"/>
      <c r="Q64" s="62"/>
    </row>
    <row r="65" spans="1:17" s="8" customFormat="1" x14ac:dyDescent="0.2">
      <c r="A65" s="100"/>
      <c r="B65" s="100"/>
      <c r="C65" s="100" t="s">
        <v>38</v>
      </c>
      <c r="D65" s="114" t="s">
        <v>109</v>
      </c>
      <c r="E65" s="100">
        <v>48</v>
      </c>
      <c r="F65" s="103">
        <v>0</v>
      </c>
      <c r="G65" s="103">
        <v>0</v>
      </c>
      <c r="H65" s="102">
        <v>0</v>
      </c>
      <c r="I65" s="102">
        <f t="shared" si="30"/>
        <v>0</v>
      </c>
      <c r="J65" s="102">
        <f t="shared" si="31"/>
        <v>0</v>
      </c>
      <c r="K65" s="102">
        <f t="shared" si="32"/>
        <v>0</v>
      </c>
      <c r="L65" s="103">
        <v>0</v>
      </c>
      <c r="M65" s="124">
        <v>0</v>
      </c>
      <c r="N65" s="124">
        <v>0</v>
      </c>
      <c r="O65" s="51"/>
      <c r="Q65" s="62"/>
    </row>
    <row r="66" spans="1:17" s="8" customFormat="1" x14ac:dyDescent="0.2">
      <c r="A66" s="100"/>
      <c r="B66" s="100"/>
      <c r="C66" s="100"/>
      <c r="D66" s="114" t="s">
        <v>110</v>
      </c>
      <c r="E66" s="100">
        <v>49</v>
      </c>
      <c r="F66" s="103">
        <v>0</v>
      </c>
      <c r="G66" s="103">
        <v>0</v>
      </c>
      <c r="H66" s="102">
        <v>0</v>
      </c>
      <c r="I66" s="102">
        <v>0</v>
      </c>
      <c r="J66" s="102">
        <f>L66/3</f>
        <v>0</v>
      </c>
      <c r="K66" s="102">
        <f>J66*2</f>
        <v>0</v>
      </c>
      <c r="L66" s="103">
        <v>0</v>
      </c>
      <c r="M66" s="124">
        <v>0</v>
      </c>
      <c r="N66" s="124">
        <v>0</v>
      </c>
      <c r="O66" s="51"/>
      <c r="Q66" s="62"/>
    </row>
    <row r="67" spans="1:17" s="8" customFormat="1" ht="25.5" x14ac:dyDescent="0.2">
      <c r="A67" s="100"/>
      <c r="B67" s="100"/>
      <c r="C67" s="100" t="s">
        <v>40</v>
      </c>
      <c r="D67" s="202" t="s">
        <v>111</v>
      </c>
      <c r="E67" s="25">
        <v>50</v>
      </c>
      <c r="F67" s="95">
        <f>F68+F69</f>
        <v>0</v>
      </c>
      <c r="G67" s="95">
        <f>G68+G69</f>
        <v>1</v>
      </c>
      <c r="H67" s="97">
        <f>H68+H69</f>
        <v>3.4649999999999999</v>
      </c>
      <c r="I67" s="97">
        <v>0</v>
      </c>
      <c r="J67" s="97">
        <v>2</v>
      </c>
      <c r="K67" s="102">
        <f>J67*2</f>
        <v>4</v>
      </c>
      <c r="L67" s="103">
        <f>SUM(L68:L69)</f>
        <v>7</v>
      </c>
      <c r="M67" s="124">
        <f t="shared" si="11"/>
        <v>2.0202020202020203</v>
      </c>
      <c r="N67" s="124">
        <v>0</v>
      </c>
      <c r="O67" s="51"/>
      <c r="Q67" s="62"/>
    </row>
    <row r="68" spans="1:17" s="8" customFormat="1" x14ac:dyDescent="0.2">
      <c r="A68" s="100"/>
      <c r="B68" s="100"/>
      <c r="C68" s="100"/>
      <c r="D68" s="202" t="s">
        <v>112</v>
      </c>
      <c r="E68" s="25">
        <v>51</v>
      </c>
      <c r="F68" s="95">
        <v>0</v>
      </c>
      <c r="G68" s="95">
        <v>0</v>
      </c>
      <c r="H68" s="97">
        <v>0</v>
      </c>
      <c r="I68" s="97">
        <v>0</v>
      </c>
      <c r="J68" s="97">
        <f t="shared" si="31"/>
        <v>0</v>
      </c>
      <c r="K68" s="102">
        <v>0</v>
      </c>
      <c r="L68" s="103">
        <v>0</v>
      </c>
      <c r="M68" s="124">
        <v>0</v>
      </c>
      <c r="N68" s="124">
        <v>0</v>
      </c>
      <c r="O68" s="51"/>
      <c r="Q68" s="62"/>
    </row>
    <row r="69" spans="1:17" s="8" customFormat="1" x14ac:dyDescent="0.2">
      <c r="A69" s="100"/>
      <c r="B69" s="100"/>
      <c r="C69" s="100"/>
      <c r="D69" s="202" t="s">
        <v>113</v>
      </c>
      <c r="E69" s="25">
        <v>52</v>
      </c>
      <c r="F69" s="95">
        <v>0</v>
      </c>
      <c r="G69" s="95">
        <v>1</v>
      </c>
      <c r="H69" s="97">
        <v>3.4649999999999999</v>
      </c>
      <c r="I69" s="97">
        <v>0.9</v>
      </c>
      <c r="J69" s="97">
        <v>2</v>
      </c>
      <c r="K69" s="102">
        <f>J69*2</f>
        <v>4</v>
      </c>
      <c r="L69" s="103">
        <v>7</v>
      </c>
      <c r="M69" s="124">
        <f t="shared" si="11"/>
        <v>2.0202020202020203</v>
      </c>
      <c r="N69" s="124">
        <f t="shared" si="11"/>
        <v>2.244668911335578</v>
      </c>
      <c r="O69" s="51"/>
      <c r="Q69" s="62"/>
    </row>
    <row r="70" spans="1:17" s="8" customFormat="1" x14ac:dyDescent="0.2">
      <c r="A70" s="100"/>
      <c r="B70" s="100"/>
      <c r="C70" s="100" t="s">
        <v>49</v>
      </c>
      <c r="D70" s="202" t="s">
        <v>114</v>
      </c>
      <c r="E70" s="25">
        <v>53</v>
      </c>
      <c r="F70" s="95">
        <v>0</v>
      </c>
      <c r="G70" s="103">
        <v>0</v>
      </c>
      <c r="H70" s="97">
        <v>0</v>
      </c>
      <c r="I70" s="97">
        <f t="shared" si="30"/>
        <v>0</v>
      </c>
      <c r="J70" s="97">
        <f t="shared" si="31"/>
        <v>0</v>
      </c>
      <c r="K70" s="102">
        <f t="shared" si="32"/>
        <v>0</v>
      </c>
      <c r="L70" s="103">
        <v>0</v>
      </c>
      <c r="M70" s="124">
        <v>0</v>
      </c>
      <c r="N70" s="124">
        <v>0</v>
      </c>
      <c r="O70" s="51"/>
      <c r="Q70" s="62"/>
    </row>
    <row r="71" spans="1:17" s="8" customFormat="1" x14ac:dyDescent="0.2">
      <c r="A71" s="100"/>
      <c r="B71" s="100"/>
      <c r="C71" s="100" t="s">
        <v>51</v>
      </c>
      <c r="D71" s="202" t="s">
        <v>115</v>
      </c>
      <c r="E71" s="25">
        <v>54</v>
      </c>
      <c r="F71" s="95">
        <v>0</v>
      </c>
      <c r="G71" s="103">
        <v>0</v>
      </c>
      <c r="H71" s="97">
        <v>0</v>
      </c>
      <c r="I71" s="97">
        <f t="shared" si="30"/>
        <v>0</v>
      </c>
      <c r="J71" s="97">
        <f t="shared" si="31"/>
        <v>0</v>
      </c>
      <c r="K71" s="102">
        <f t="shared" si="32"/>
        <v>0</v>
      </c>
      <c r="L71" s="103">
        <v>0</v>
      </c>
      <c r="M71" s="124">
        <v>0</v>
      </c>
      <c r="N71" s="124">
        <v>0</v>
      </c>
      <c r="O71" s="51"/>
      <c r="Q71" s="62"/>
    </row>
    <row r="72" spans="1:17" s="8" customFormat="1" x14ac:dyDescent="0.2">
      <c r="A72" s="100"/>
      <c r="B72" s="100"/>
      <c r="C72" s="100" t="s">
        <v>116</v>
      </c>
      <c r="D72" s="202" t="s">
        <v>117</v>
      </c>
      <c r="E72" s="25">
        <v>55</v>
      </c>
      <c r="F72" s="97">
        <f>F73</f>
        <v>0</v>
      </c>
      <c r="G72" s="103">
        <v>0</v>
      </c>
      <c r="H72" s="103">
        <v>0</v>
      </c>
      <c r="I72" s="97">
        <f t="shared" si="30"/>
        <v>0</v>
      </c>
      <c r="J72" s="97">
        <f>J73</f>
        <v>0</v>
      </c>
      <c r="K72" s="102">
        <f>K73</f>
        <v>0</v>
      </c>
      <c r="L72" s="102">
        <f>L73</f>
        <v>0</v>
      </c>
      <c r="M72" s="124">
        <v>0</v>
      </c>
      <c r="N72" s="124">
        <v>0</v>
      </c>
      <c r="O72" s="51"/>
      <c r="Q72" s="62"/>
    </row>
    <row r="73" spans="1:17" s="8" customFormat="1" x14ac:dyDescent="0.2">
      <c r="A73" s="100"/>
      <c r="B73" s="100"/>
      <c r="C73" s="100"/>
      <c r="D73" s="202" t="s">
        <v>118</v>
      </c>
      <c r="E73" s="25">
        <v>56</v>
      </c>
      <c r="F73" s="97">
        <v>0</v>
      </c>
      <c r="G73" s="103">
        <v>0</v>
      </c>
      <c r="H73" s="103">
        <v>0</v>
      </c>
      <c r="I73" s="97">
        <f t="shared" si="30"/>
        <v>0</v>
      </c>
      <c r="J73" s="97">
        <f>J74+J75</f>
        <v>0</v>
      </c>
      <c r="K73" s="102">
        <f>K74+K75</f>
        <v>0</v>
      </c>
      <c r="L73" s="102">
        <v>0</v>
      </c>
      <c r="M73" s="124">
        <v>0</v>
      </c>
      <c r="N73" s="124">
        <v>0</v>
      </c>
      <c r="O73" s="51"/>
      <c r="Q73" s="62"/>
    </row>
    <row r="74" spans="1:17" s="8" customFormat="1" x14ac:dyDescent="0.2">
      <c r="A74" s="100"/>
      <c r="B74" s="100"/>
      <c r="C74" s="100"/>
      <c r="D74" s="202" t="s">
        <v>119</v>
      </c>
      <c r="E74" s="25">
        <v>57</v>
      </c>
      <c r="F74" s="95">
        <v>0</v>
      </c>
      <c r="G74" s="103">
        <v>0</v>
      </c>
      <c r="H74" s="97">
        <v>0</v>
      </c>
      <c r="I74" s="97">
        <f t="shared" si="30"/>
        <v>0</v>
      </c>
      <c r="J74" s="97">
        <f>I74*2</f>
        <v>0</v>
      </c>
      <c r="K74" s="102">
        <f>J74+I74</f>
        <v>0</v>
      </c>
      <c r="L74" s="103">
        <v>0</v>
      </c>
      <c r="M74" s="124"/>
      <c r="N74" s="124"/>
      <c r="O74" s="51"/>
      <c r="Q74" s="62"/>
    </row>
    <row r="75" spans="1:17" s="8" customFormat="1" x14ac:dyDescent="0.2">
      <c r="A75" s="100"/>
      <c r="B75" s="100"/>
      <c r="C75" s="100"/>
      <c r="D75" s="202" t="s">
        <v>120</v>
      </c>
      <c r="E75" s="25">
        <v>58</v>
      </c>
      <c r="F75" s="103">
        <v>0</v>
      </c>
      <c r="G75" s="103">
        <v>0</v>
      </c>
      <c r="H75" s="103">
        <v>0</v>
      </c>
      <c r="I75" s="97">
        <f t="shared" si="30"/>
        <v>0</v>
      </c>
      <c r="J75" s="97">
        <f>I75*2</f>
        <v>0</v>
      </c>
      <c r="K75" s="102">
        <f>J75+I75</f>
        <v>0</v>
      </c>
      <c r="L75" s="103">
        <v>0</v>
      </c>
      <c r="M75" s="124"/>
      <c r="N75" s="124"/>
      <c r="O75" s="51"/>
      <c r="Q75" s="62"/>
    </row>
    <row r="76" spans="1:17" s="8" customFormat="1" x14ac:dyDescent="0.2">
      <c r="A76" s="100"/>
      <c r="B76" s="100"/>
      <c r="C76" s="100" t="s">
        <v>121</v>
      </c>
      <c r="D76" s="202" t="s">
        <v>122</v>
      </c>
      <c r="E76" s="25">
        <v>59</v>
      </c>
      <c r="F76" s="97">
        <v>0</v>
      </c>
      <c r="G76" s="97">
        <v>5</v>
      </c>
      <c r="H76" s="97">
        <v>0.4279</v>
      </c>
      <c r="I76" s="97">
        <v>0.28000000000000003</v>
      </c>
      <c r="J76" s="97">
        <v>1</v>
      </c>
      <c r="K76" s="102">
        <v>1</v>
      </c>
      <c r="L76" s="103">
        <v>3</v>
      </c>
      <c r="M76" s="124">
        <f t="shared" si="11"/>
        <v>7.0109838747370885</v>
      </c>
      <c r="N76" s="124">
        <f t="shared" si="11"/>
        <v>25.039228124061029</v>
      </c>
      <c r="O76" s="51"/>
      <c r="Q76" s="62"/>
    </row>
    <row r="77" spans="1:17" s="8" customFormat="1" x14ac:dyDescent="0.2">
      <c r="A77" s="100"/>
      <c r="B77" s="100"/>
      <c r="C77" s="100" t="s">
        <v>123</v>
      </c>
      <c r="D77" s="202" t="s">
        <v>124</v>
      </c>
      <c r="E77" s="25">
        <v>60</v>
      </c>
      <c r="F77" s="97">
        <v>0</v>
      </c>
      <c r="G77" s="97">
        <v>0.5</v>
      </c>
      <c r="H77" s="97">
        <v>0.748</v>
      </c>
      <c r="I77" s="97">
        <v>0.24</v>
      </c>
      <c r="J77" s="97">
        <v>0.5</v>
      </c>
      <c r="K77" s="102">
        <v>1</v>
      </c>
      <c r="L77" s="103">
        <v>3</v>
      </c>
      <c r="M77" s="124">
        <f t="shared" si="11"/>
        <v>4.0106951871657754</v>
      </c>
      <c r="N77" s="124">
        <f t="shared" si="11"/>
        <v>16.711229946524064</v>
      </c>
      <c r="O77" s="51"/>
      <c r="Q77" s="62"/>
    </row>
    <row r="78" spans="1:17" s="8" customFormat="1" x14ac:dyDescent="0.2">
      <c r="A78" s="100"/>
      <c r="B78" s="100"/>
      <c r="C78" s="100" t="s">
        <v>125</v>
      </c>
      <c r="D78" s="202" t="s">
        <v>126</v>
      </c>
      <c r="E78" s="25">
        <v>61</v>
      </c>
      <c r="F78" s="97">
        <f>SUM(F79:F85)</f>
        <v>0</v>
      </c>
      <c r="G78" s="97">
        <v>3</v>
      </c>
      <c r="H78" s="97">
        <f>SUM(H79:H85)</f>
        <v>0</v>
      </c>
      <c r="I78" s="97">
        <f t="shared" ref="I78:J78" si="33">I79+I80+I81+I82+I84+I85</f>
        <v>0</v>
      </c>
      <c r="J78" s="97">
        <f t="shared" si="33"/>
        <v>1</v>
      </c>
      <c r="K78" s="102">
        <v>0</v>
      </c>
      <c r="L78" s="102">
        <f>L79+L80+L81+L82+L84+L85</f>
        <v>3</v>
      </c>
      <c r="M78" s="124">
        <v>0</v>
      </c>
      <c r="N78" s="124">
        <v>0</v>
      </c>
      <c r="O78" s="51"/>
      <c r="Q78" s="62"/>
    </row>
    <row r="79" spans="1:17" s="8" customFormat="1" x14ac:dyDescent="0.2">
      <c r="A79" s="100"/>
      <c r="B79" s="100"/>
      <c r="C79" s="100"/>
      <c r="D79" s="202" t="s">
        <v>127</v>
      </c>
      <c r="E79" s="25">
        <v>62</v>
      </c>
      <c r="F79" s="97">
        <v>0</v>
      </c>
      <c r="G79" s="97">
        <v>0</v>
      </c>
      <c r="H79" s="97">
        <v>0</v>
      </c>
      <c r="I79" s="97">
        <v>0</v>
      </c>
      <c r="J79" s="97">
        <v>0</v>
      </c>
      <c r="K79" s="102">
        <v>0</v>
      </c>
      <c r="L79" s="103">
        <v>0</v>
      </c>
      <c r="M79" s="124"/>
      <c r="N79" s="124"/>
      <c r="O79" s="51"/>
      <c r="Q79" s="62"/>
    </row>
    <row r="80" spans="1:17" s="8" customFormat="1" ht="25.5" x14ac:dyDescent="0.2">
      <c r="A80" s="100"/>
      <c r="B80" s="100"/>
      <c r="C80" s="100"/>
      <c r="D80" s="202" t="s">
        <v>128</v>
      </c>
      <c r="E80" s="25">
        <v>63</v>
      </c>
      <c r="F80" s="97">
        <v>0</v>
      </c>
      <c r="G80" s="103">
        <v>0</v>
      </c>
      <c r="H80" s="97">
        <v>0</v>
      </c>
      <c r="I80" s="97">
        <f t="shared" si="30"/>
        <v>0</v>
      </c>
      <c r="J80" s="97">
        <f t="shared" ref="J80:J84" si="34">I80*2</f>
        <v>0</v>
      </c>
      <c r="K80" s="102">
        <f t="shared" ref="K80:K85" si="35">J80+I80</f>
        <v>0</v>
      </c>
      <c r="L80" s="103">
        <v>0</v>
      </c>
      <c r="M80" s="124"/>
      <c r="N80" s="124"/>
      <c r="O80" s="51"/>
      <c r="P80" s="53"/>
      <c r="Q80" s="53"/>
    </row>
    <row r="81" spans="1:19" s="8" customFormat="1" x14ac:dyDescent="0.2">
      <c r="A81" s="100"/>
      <c r="B81" s="100"/>
      <c r="C81" s="100"/>
      <c r="D81" s="202" t="s">
        <v>129</v>
      </c>
      <c r="E81" s="25">
        <v>64</v>
      </c>
      <c r="F81" s="95">
        <v>0</v>
      </c>
      <c r="G81" s="95">
        <v>3</v>
      </c>
      <c r="H81" s="97">
        <v>0</v>
      </c>
      <c r="I81" s="97">
        <v>0</v>
      </c>
      <c r="J81" s="97">
        <f>L81/3</f>
        <v>0</v>
      </c>
      <c r="K81" s="102">
        <f>J81*2</f>
        <v>0</v>
      </c>
      <c r="L81" s="103">
        <v>0</v>
      </c>
      <c r="M81" s="124"/>
      <c r="N81" s="124"/>
      <c r="O81" s="51"/>
      <c r="Q81" s="62"/>
    </row>
    <row r="82" spans="1:19" s="8" customFormat="1" ht="25.5" x14ac:dyDescent="0.2">
      <c r="A82" s="100"/>
      <c r="B82" s="100"/>
      <c r="C82" s="100"/>
      <c r="D82" s="202" t="s">
        <v>130</v>
      </c>
      <c r="E82" s="25">
        <v>65</v>
      </c>
      <c r="F82" s="95">
        <v>0</v>
      </c>
      <c r="G82" s="95">
        <v>0</v>
      </c>
      <c r="H82" s="97">
        <v>0</v>
      </c>
      <c r="I82" s="97">
        <f t="shared" si="30"/>
        <v>0</v>
      </c>
      <c r="J82" s="97">
        <f t="shared" si="34"/>
        <v>0</v>
      </c>
      <c r="K82" s="102">
        <f t="shared" si="35"/>
        <v>0</v>
      </c>
      <c r="L82" s="103">
        <v>0</v>
      </c>
      <c r="M82" s="124"/>
      <c r="N82" s="124"/>
      <c r="O82" s="51"/>
      <c r="Q82" s="62"/>
    </row>
    <row r="83" spans="1:19" s="8" customFormat="1" ht="25.5" x14ac:dyDescent="0.2">
      <c r="A83" s="100"/>
      <c r="B83" s="100"/>
      <c r="C83" s="100"/>
      <c r="D83" s="202" t="s">
        <v>131</v>
      </c>
      <c r="E83" s="25">
        <v>66</v>
      </c>
      <c r="F83" s="95">
        <v>0</v>
      </c>
      <c r="G83" s="95">
        <v>0</v>
      </c>
      <c r="H83" s="97">
        <v>0</v>
      </c>
      <c r="I83" s="97">
        <f t="shared" si="30"/>
        <v>0</v>
      </c>
      <c r="J83" s="97">
        <f t="shared" si="34"/>
        <v>0</v>
      </c>
      <c r="K83" s="102">
        <f t="shared" si="35"/>
        <v>0</v>
      </c>
      <c r="L83" s="103">
        <v>0</v>
      </c>
      <c r="M83" s="124"/>
      <c r="N83" s="124"/>
      <c r="O83" s="51"/>
      <c r="Q83" s="56"/>
    </row>
    <row r="84" spans="1:19" s="8" customFormat="1" ht="25.5" x14ac:dyDescent="0.2">
      <c r="A84" s="100"/>
      <c r="B84" s="100"/>
      <c r="C84" s="100"/>
      <c r="D84" s="202" t="s">
        <v>132</v>
      </c>
      <c r="E84" s="25">
        <v>67</v>
      </c>
      <c r="F84" s="95">
        <v>0</v>
      </c>
      <c r="G84" s="95">
        <v>0</v>
      </c>
      <c r="H84" s="97">
        <v>0</v>
      </c>
      <c r="I84" s="97">
        <f t="shared" si="30"/>
        <v>0</v>
      </c>
      <c r="J84" s="97">
        <f t="shared" si="34"/>
        <v>0</v>
      </c>
      <c r="K84" s="102">
        <f t="shared" si="35"/>
        <v>0</v>
      </c>
      <c r="L84" s="103">
        <v>0</v>
      </c>
      <c r="M84" s="124"/>
      <c r="N84" s="124"/>
      <c r="O84" s="51"/>
      <c r="Q84" s="63"/>
    </row>
    <row r="85" spans="1:19" s="8" customFormat="1" ht="25.15" customHeight="1" x14ac:dyDescent="0.2">
      <c r="A85" s="100"/>
      <c r="B85" s="100"/>
      <c r="C85" s="100"/>
      <c r="D85" s="202" t="s">
        <v>133</v>
      </c>
      <c r="E85" s="25">
        <v>68</v>
      </c>
      <c r="F85" s="95">
        <v>0</v>
      </c>
      <c r="G85" s="95">
        <v>0</v>
      </c>
      <c r="H85" s="97">
        <v>0</v>
      </c>
      <c r="I85" s="97">
        <v>0</v>
      </c>
      <c r="J85" s="97">
        <v>1</v>
      </c>
      <c r="K85" s="102">
        <f t="shared" si="35"/>
        <v>1</v>
      </c>
      <c r="L85" s="103">
        <v>3</v>
      </c>
      <c r="M85" s="124"/>
      <c r="N85" s="124"/>
      <c r="O85" s="51"/>
      <c r="Q85" s="61"/>
    </row>
    <row r="86" spans="1:19" s="113" customFormat="1" x14ac:dyDescent="0.2">
      <c r="A86" s="100"/>
      <c r="B86" s="100"/>
      <c r="C86" s="100" t="s">
        <v>134</v>
      </c>
      <c r="D86" s="202" t="s">
        <v>242</v>
      </c>
      <c r="E86" s="25">
        <v>69</v>
      </c>
      <c r="F86" s="95">
        <v>0</v>
      </c>
      <c r="G86" s="95">
        <v>30</v>
      </c>
      <c r="H86" s="97">
        <v>20.563600000000001</v>
      </c>
      <c r="I86" s="228">
        <v>11.726000000000001</v>
      </c>
      <c r="J86" s="97">
        <v>40</v>
      </c>
      <c r="K86" s="102">
        <v>70</v>
      </c>
      <c r="L86" s="103">
        <v>130</v>
      </c>
      <c r="M86" s="124">
        <f t="shared" ref="M86:N139" si="36">L86/H86</f>
        <v>6.3218502596821562</v>
      </c>
      <c r="N86" s="124">
        <f t="shared" si="36"/>
        <v>0.53913101310610234</v>
      </c>
      <c r="O86" s="106"/>
      <c r="Q86" s="108"/>
    </row>
    <row r="87" spans="1:19" s="8" customFormat="1" ht="25.5" x14ac:dyDescent="0.2">
      <c r="A87" s="100"/>
      <c r="B87" s="100"/>
      <c r="C87" s="133" t="s">
        <v>135</v>
      </c>
      <c r="D87" s="203" t="s">
        <v>136</v>
      </c>
      <c r="E87" s="204">
        <v>70</v>
      </c>
      <c r="F87" s="117">
        <f t="shared" ref="F87:L87" si="37">F88+F89+F90+F91+F92</f>
        <v>0</v>
      </c>
      <c r="G87" s="205">
        <f t="shared" si="37"/>
        <v>15</v>
      </c>
      <c r="H87" s="117">
        <f t="shared" si="37"/>
        <v>2.87</v>
      </c>
      <c r="I87" s="117">
        <f t="shared" si="37"/>
        <v>2.0209999999999999</v>
      </c>
      <c r="J87" s="117">
        <f t="shared" si="37"/>
        <v>7</v>
      </c>
      <c r="K87" s="136">
        <f t="shared" si="37"/>
        <v>35</v>
      </c>
      <c r="L87" s="135">
        <f t="shared" si="37"/>
        <v>65</v>
      </c>
      <c r="M87" s="124">
        <f t="shared" si="36"/>
        <v>22.648083623693378</v>
      </c>
      <c r="N87" s="124">
        <f t="shared" si="36"/>
        <v>11.20637487565234</v>
      </c>
      <c r="O87" s="51"/>
      <c r="Q87" s="61"/>
    </row>
    <row r="88" spans="1:19" s="8" customFormat="1" x14ac:dyDescent="0.2">
      <c r="A88" s="100"/>
      <c r="B88" s="100"/>
      <c r="C88" s="100" t="s">
        <v>36</v>
      </c>
      <c r="D88" s="202" t="s">
        <v>137</v>
      </c>
      <c r="E88" s="25">
        <v>71</v>
      </c>
      <c r="F88" s="97">
        <v>0</v>
      </c>
      <c r="G88" s="97">
        <v>0</v>
      </c>
      <c r="H88" s="97">
        <v>0</v>
      </c>
      <c r="I88" s="97">
        <f>L88/2</f>
        <v>0</v>
      </c>
      <c r="J88" s="97">
        <f>I88*2</f>
        <v>0</v>
      </c>
      <c r="K88" s="102">
        <v>0</v>
      </c>
      <c r="L88" s="102">
        <v>0</v>
      </c>
      <c r="M88" s="124">
        <v>0</v>
      </c>
      <c r="N88" s="124">
        <v>0</v>
      </c>
      <c r="O88" s="51"/>
      <c r="Q88" s="61"/>
    </row>
    <row r="89" spans="1:19" s="8" customFormat="1" x14ac:dyDescent="0.2">
      <c r="A89" s="100"/>
      <c r="B89" s="100"/>
      <c r="C89" s="100" t="s">
        <v>38</v>
      </c>
      <c r="D89" s="202" t="s">
        <v>138</v>
      </c>
      <c r="E89" s="25">
        <v>72</v>
      </c>
      <c r="F89" s="97">
        <v>0</v>
      </c>
      <c r="G89" s="97">
        <v>0</v>
      </c>
      <c r="H89" s="97">
        <v>0</v>
      </c>
      <c r="I89" s="97">
        <f>L89/4</f>
        <v>0</v>
      </c>
      <c r="J89" s="97">
        <f>I89*2</f>
        <v>0</v>
      </c>
      <c r="K89" s="102">
        <f>J89+I89</f>
        <v>0</v>
      </c>
      <c r="L89" s="103">
        <v>0</v>
      </c>
      <c r="M89" s="124">
        <v>0</v>
      </c>
      <c r="N89" s="124">
        <v>0</v>
      </c>
      <c r="O89" s="51"/>
      <c r="Q89" s="61"/>
    </row>
    <row r="90" spans="1:19" s="8" customFormat="1" x14ac:dyDescent="0.2">
      <c r="A90" s="100"/>
      <c r="B90" s="100"/>
      <c r="C90" s="100" t="s">
        <v>40</v>
      </c>
      <c r="D90" s="202" t="s">
        <v>139</v>
      </c>
      <c r="E90" s="25">
        <v>73</v>
      </c>
      <c r="F90" s="97">
        <v>0</v>
      </c>
      <c r="G90" s="97">
        <v>0</v>
      </c>
      <c r="H90" s="97">
        <v>0</v>
      </c>
      <c r="I90" s="97">
        <v>0</v>
      </c>
      <c r="J90" s="97">
        <f>I90*2</f>
        <v>0</v>
      </c>
      <c r="K90" s="102">
        <v>0</v>
      </c>
      <c r="L90" s="103">
        <v>0</v>
      </c>
      <c r="M90" s="124">
        <v>0</v>
      </c>
      <c r="N90" s="124">
        <v>0</v>
      </c>
      <c r="O90" s="51"/>
      <c r="Q90" s="61"/>
    </row>
    <row r="91" spans="1:19" s="8" customFormat="1" x14ac:dyDescent="0.2">
      <c r="A91" s="100"/>
      <c r="B91" s="100"/>
      <c r="C91" s="100" t="s">
        <v>49</v>
      </c>
      <c r="D91" s="202" t="s">
        <v>140</v>
      </c>
      <c r="E91" s="25">
        <v>74</v>
      </c>
      <c r="F91" s="97">
        <v>0</v>
      </c>
      <c r="G91" s="97">
        <v>0</v>
      </c>
      <c r="H91" s="97">
        <v>0</v>
      </c>
      <c r="I91" s="97">
        <v>0</v>
      </c>
      <c r="J91" s="97">
        <v>0</v>
      </c>
      <c r="K91" s="102">
        <v>0</v>
      </c>
      <c r="L91" s="102">
        <v>0</v>
      </c>
      <c r="M91" s="124">
        <v>0</v>
      </c>
      <c r="N91" s="124">
        <v>0</v>
      </c>
      <c r="O91" s="51"/>
      <c r="Q91" s="61"/>
    </row>
    <row r="92" spans="1:19" s="8" customFormat="1" x14ac:dyDescent="0.2">
      <c r="A92" s="100"/>
      <c r="B92" s="100"/>
      <c r="C92" s="100" t="s">
        <v>51</v>
      </c>
      <c r="D92" s="114" t="s">
        <v>237</v>
      </c>
      <c r="E92" s="100">
        <v>75</v>
      </c>
      <c r="F92" s="102">
        <v>0</v>
      </c>
      <c r="G92" s="102">
        <v>15</v>
      </c>
      <c r="H92" s="102">
        <v>2.87</v>
      </c>
      <c r="I92" s="102">
        <v>2.0209999999999999</v>
      </c>
      <c r="J92" s="102">
        <v>7</v>
      </c>
      <c r="K92" s="102">
        <v>35</v>
      </c>
      <c r="L92" s="102">
        <v>65</v>
      </c>
      <c r="M92" s="124">
        <f t="shared" si="36"/>
        <v>22.648083623693378</v>
      </c>
      <c r="N92" s="124">
        <f t="shared" si="36"/>
        <v>11.20637487565234</v>
      </c>
      <c r="O92" s="51"/>
      <c r="Q92" s="61"/>
    </row>
    <row r="93" spans="1:19" s="8" customFormat="1" ht="25.5" x14ac:dyDescent="0.2">
      <c r="A93" s="100"/>
      <c r="B93" s="100"/>
      <c r="C93" s="139" t="s">
        <v>16</v>
      </c>
      <c r="D93" s="134" t="s">
        <v>141</v>
      </c>
      <c r="E93" s="100">
        <v>76</v>
      </c>
      <c r="F93" s="140">
        <f t="shared" ref="F93:L93" si="38">F94+F106+F107+F112</f>
        <v>0</v>
      </c>
      <c r="G93" s="136">
        <f t="shared" si="38"/>
        <v>1944.7950000000001</v>
      </c>
      <c r="H93" s="140">
        <f t="shared" si="38"/>
        <v>618.05012500000009</v>
      </c>
      <c r="I93" s="136">
        <f t="shared" si="38"/>
        <v>478.14145000000002</v>
      </c>
      <c r="J93" s="136">
        <f t="shared" si="38"/>
        <v>996.9375</v>
      </c>
      <c r="K93" s="136">
        <f t="shared" si="38"/>
        <v>2321.0749999999998</v>
      </c>
      <c r="L93" s="136">
        <f t="shared" si="38"/>
        <v>3190.2</v>
      </c>
      <c r="M93" s="124">
        <f t="shared" si="36"/>
        <v>5.1617172636280904</v>
      </c>
      <c r="N93" s="124">
        <f t="shared" si="36"/>
        <v>1.0795377107816296E-2</v>
      </c>
      <c r="O93" s="64"/>
      <c r="P93" s="56"/>
      <c r="Q93" s="52"/>
    </row>
    <row r="94" spans="1:19" s="8" customFormat="1" ht="25.9" customHeight="1" x14ac:dyDescent="0.2">
      <c r="A94" s="100"/>
      <c r="B94" s="100"/>
      <c r="C94" s="139" t="s">
        <v>142</v>
      </c>
      <c r="D94" s="134" t="s">
        <v>143</v>
      </c>
      <c r="E94" s="100">
        <v>77</v>
      </c>
      <c r="F94" s="136">
        <f t="shared" ref="F94:L94" si="39">F95+F99</f>
        <v>0</v>
      </c>
      <c r="G94" s="136">
        <f t="shared" si="39"/>
        <v>1668</v>
      </c>
      <c r="H94" s="136">
        <f t="shared" si="39"/>
        <v>473.45</v>
      </c>
      <c r="I94" s="136">
        <f t="shared" si="39"/>
        <v>408.72</v>
      </c>
      <c r="J94" s="136">
        <f t="shared" si="39"/>
        <v>900</v>
      </c>
      <c r="K94" s="136">
        <f t="shared" si="39"/>
        <v>2100</v>
      </c>
      <c r="L94" s="136">
        <f t="shared" si="39"/>
        <v>2800</v>
      </c>
      <c r="M94" s="124">
        <f t="shared" si="36"/>
        <v>5.9140352729960926</v>
      </c>
      <c r="N94" s="124">
        <f t="shared" si="36"/>
        <v>1.4469649816490732E-2</v>
      </c>
      <c r="O94" s="64"/>
      <c r="P94" s="56"/>
      <c r="Q94" s="65"/>
      <c r="R94" s="57"/>
      <c r="S94" s="57"/>
    </row>
    <row r="95" spans="1:19" x14ac:dyDescent="0.2">
      <c r="A95" s="141"/>
      <c r="B95" s="141"/>
      <c r="C95" s="142" t="s">
        <v>144</v>
      </c>
      <c r="D95" s="143" t="s">
        <v>145</v>
      </c>
      <c r="E95" s="100">
        <v>78</v>
      </c>
      <c r="F95" s="144">
        <f t="shared" ref="F95:L95" si="40">F96+F97+F98</f>
        <v>0</v>
      </c>
      <c r="G95" s="144">
        <f t="shared" si="40"/>
        <v>1668</v>
      </c>
      <c r="H95" s="144">
        <f t="shared" si="40"/>
        <v>473.45</v>
      </c>
      <c r="I95" s="145">
        <f t="shared" si="40"/>
        <v>408.72</v>
      </c>
      <c r="J95" s="145">
        <f t="shared" si="40"/>
        <v>900</v>
      </c>
      <c r="K95" s="145">
        <f t="shared" si="40"/>
        <v>2100</v>
      </c>
      <c r="L95" s="144">
        <f t="shared" si="40"/>
        <v>2800</v>
      </c>
      <c r="M95" s="124">
        <f t="shared" si="36"/>
        <v>5.9140352729960926</v>
      </c>
      <c r="N95" s="124">
        <f t="shared" si="36"/>
        <v>1.4469649816490732E-2</v>
      </c>
      <c r="O95" s="67"/>
      <c r="P95" s="56"/>
      <c r="Q95" s="52"/>
      <c r="R95" s="68"/>
      <c r="S95" s="45"/>
    </row>
    <row r="96" spans="1:19" s="26" customFormat="1" x14ac:dyDescent="0.2">
      <c r="A96" s="100"/>
      <c r="B96" s="100"/>
      <c r="C96" s="100"/>
      <c r="D96" s="114" t="s">
        <v>146</v>
      </c>
      <c r="E96" s="100">
        <v>79</v>
      </c>
      <c r="F96" s="103">
        <v>0</v>
      </c>
      <c r="G96" s="103">
        <v>1668</v>
      </c>
      <c r="H96" s="103">
        <v>473.45</v>
      </c>
      <c r="I96" s="130">
        <v>408.72</v>
      </c>
      <c r="J96" s="130">
        <v>900</v>
      </c>
      <c r="K96" s="102">
        <v>2100</v>
      </c>
      <c r="L96" s="103">
        <v>2800</v>
      </c>
      <c r="M96" s="124">
        <f t="shared" si="36"/>
        <v>5.9140352729960926</v>
      </c>
      <c r="N96" s="124">
        <f t="shared" si="36"/>
        <v>1.4469649816490732E-2</v>
      </c>
      <c r="O96" s="51"/>
      <c r="P96" s="56"/>
      <c r="Q96" s="52"/>
    </row>
    <row r="97" spans="1:20" s="26" customFormat="1" ht="25.5" x14ac:dyDescent="0.2">
      <c r="A97" s="100"/>
      <c r="B97" s="100"/>
      <c r="C97" s="100"/>
      <c r="D97" s="101" t="s">
        <v>147</v>
      </c>
      <c r="E97" s="100">
        <v>80</v>
      </c>
      <c r="F97" s="103">
        <v>0</v>
      </c>
      <c r="G97" s="103">
        <v>0</v>
      </c>
      <c r="H97" s="103">
        <v>0</v>
      </c>
      <c r="I97" s="130">
        <f t="shared" ref="I97:I105" si="41">L97/2</f>
        <v>0</v>
      </c>
      <c r="J97" s="130">
        <f t="shared" ref="J97:J105" si="42">I97*2</f>
        <v>0</v>
      </c>
      <c r="K97" s="102">
        <f>J97+I97</f>
        <v>0</v>
      </c>
      <c r="L97" s="103">
        <v>0</v>
      </c>
      <c r="M97" s="124">
        <v>0</v>
      </c>
      <c r="N97" s="124">
        <v>0</v>
      </c>
      <c r="O97" s="51"/>
      <c r="P97" s="56"/>
      <c r="Q97" s="52"/>
    </row>
    <row r="98" spans="1:20" s="26" customFormat="1" x14ac:dyDescent="0.2">
      <c r="A98" s="100"/>
      <c r="B98" s="100"/>
      <c r="C98" s="100"/>
      <c r="D98" s="101" t="s">
        <v>148</v>
      </c>
      <c r="E98" s="100">
        <v>81</v>
      </c>
      <c r="F98" s="103">
        <v>0</v>
      </c>
      <c r="G98" s="103">
        <v>0</v>
      </c>
      <c r="H98" s="103">
        <v>0</v>
      </c>
      <c r="I98" s="130">
        <f t="shared" si="41"/>
        <v>0</v>
      </c>
      <c r="J98" s="130">
        <f t="shared" si="42"/>
        <v>0</v>
      </c>
      <c r="K98" s="102">
        <f>J98+I98</f>
        <v>0</v>
      </c>
      <c r="L98" s="103"/>
      <c r="M98" s="124">
        <v>0</v>
      </c>
      <c r="N98" s="124">
        <v>0</v>
      </c>
      <c r="O98" s="51"/>
      <c r="P98" s="56"/>
      <c r="Q98" s="52"/>
    </row>
    <row r="99" spans="1:20" s="26" customFormat="1" ht="31.35" customHeight="1" x14ac:dyDescent="0.2">
      <c r="A99" s="100"/>
      <c r="B99" s="100"/>
      <c r="C99" s="133" t="s">
        <v>149</v>
      </c>
      <c r="D99" s="129" t="s">
        <v>150</v>
      </c>
      <c r="E99" s="100">
        <v>82</v>
      </c>
      <c r="F99" s="131">
        <f t="shared" ref="F99:L99" si="43">F100+F102+F103+F104+F105</f>
        <v>0</v>
      </c>
      <c r="G99" s="131">
        <f t="shared" si="43"/>
        <v>0</v>
      </c>
      <c r="H99" s="131">
        <f t="shared" si="43"/>
        <v>0</v>
      </c>
      <c r="I99" s="130">
        <f t="shared" si="41"/>
        <v>0</v>
      </c>
      <c r="J99" s="130">
        <f t="shared" si="42"/>
        <v>0</v>
      </c>
      <c r="K99" s="130">
        <f t="shared" si="43"/>
        <v>0</v>
      </c>
      <c r="L99" s="130">
        <f t="shared" si="43"/>
        <v>0</v>
      </c>
      <c r="M99" s="124">
        <v>0</v>
      </c>
      <c r="N99" s="124">
        <v>0</v>
      </c>
      <c r="O99" s="64"/>
      <c r="P99" s="56"/>
      <c r="Q99" s="52"/>
    </row>
    <row r="100" spans="1:20" s="26" customFormat="1" ht="38.25" x14ac:dyDescent="0.2">
      <c r="A100" s="100"/>
      <c r="B100" s="100"/>
      <c r="C100" s="100"/>
      <c r="D100" s="101" t="s">
        <v>151</v>
      </c>
      <c r="E100" s="100">
        <v>83</v>
      </c>
      <c r="F100" s="103">
        <v>0</v>
      </c>
      <c r="G100" s="103">
        <v>0</v>
      </c>
      <c r="H100" s="103">
        <v>0</v>
      </c>
      <c r="I100" s="130">
        <f t="shared" si="41"/>
        <v>0</v>
      </c>
      <c r="J100" s="130">
        <f t="shared" si="42"/>
        <v>0</v>
      </c>
      <c r="K100" s="102">
        <f t="shared" ref="K100:K105" si="44">J100+I100</f>
        <v>0</v>
      </c>
      <c r="L100" s="103"/>
      <c r="M100" s="124">
        <v>0</v>
      </c>
      <c r="N100" s="124">
        <v>0</v>
      </c>
      <c r="O100" s="51"/>
      <c r="P100" s="56"/>
      <c r="Q100" s="52"/>
    </row>
    <row r="101" spans="1:20" s="26" customFormat="1" ht="25.5" x14ac:dyDescent="0.2">
      <c r="A101" s="100"/>
      <c r="B101" s="100"/>
      <c r="C101" s="100"/>
      <c r="D101" s="101" t="s">
        <v>152</v>
      </c>
      <c r="E101" s="100">
        <v>84</v>
      </c>
      <c r="F101" s="103">
        <v>0</v>
      </c>
      <c r="G101" s="103">
        <v>0</v>
      </c>
      <c r="H101" s="103">
        <v>0</v>
      </c>
      <c r="I101" s="130">
        <f t="shared" si="41"/>
        <v>0</v>
      </c>
      <c r="J101" s="130">
        <f t="shared" si="42"/>
        <v>0</v>
      </c>
      <c r="K101" s="102">
        <f t="shared" si="44"/>
        <v>0</v>
      </c>
      <c r="L101" s="103">
        <v>0</v>
      </c>
      <c r="M101" s="124"/>
      <c r="N101" s="124"/>
      <c r="O101" s="51"/>
      <c r="P101" s="56"/>
      <c r="Q101" s="52"/>
    </row>
    <row r="102" spans="1:20" s="26" customFormat="1" x14ac:dyDescent="0.2">
      <c r="A102" s="100"/>
      <c r="B102" s="100"/>
      <c r="C102" s="100"/>
      <c r="D102" s="101" t="s">
        <v>153</v>
      </c>
      <c r="E102" s="100">
        <v>85</v>
      </c>
      <c r="F102" s="103">
        <v>0</v>
      </c>
      <c r="G102" s="103">
        <v>0</v>
      </c>
      <c r="H102" s="103">
        <v>0</v>
      </c>
      <c r="I102" s="130">
        <v>0</v>
      </c>
      <c r="J102" s="130">
        <v>0</v>
      </c>
      <c r="K102" s="102">
        <v>0</v>
      </c>
      <c r="L102" s="103">
        <v>0</v>
      </c>
      <c r="M102" s="124"/>
      <c r="N102" s="124"/>
      <c r="O102" s="51"/>
      <c r="P102" s="56"/>
      <c r="Q102" s="52"/>
      <c r="R102" s="53"/>
      <c r="S102" s="53"/>
      <c r="T102" s="53"/>
    </row>
    <row r="103" spans="1:20" s="26" customFormat="1" x14ac:dyDescent="0.2">
      <c r="A103" s="100"/>
      <c r="B103" s="100"/>
      <c r="C103" s="100"/>
      <c r="D103" s="101" t="s">
        <v>154</v>
      </c>
      <c r="E103" s="100">
        <v>86</v>
      </c>
      <c r="F103" s="103">
        <v>0</v>
      </c>
      <c r="G103" s="103">
        <v>0</v>
      </c>
      <c r="H103" s="103">
        <v>0</v>
      </c>
      <c r="I103" s="130">
        <f t="shared" si="41"/>
        <v>0</v>
      </c>
      <c r="J103" s="130">
        <f t="shared" si="42"/>
        <v>0</v>
      </c>
      <c r="K103" s="102">
        <f t="shared" si="44"/>
        <v>0</v>
      </c>
      <c r="L103" s="103">
        <v>0</v>
      </c>
      <c r="M103" s="124"/>
      <c r="N103" s="124"/>
      <c r="O103" s="51"/>
      <c r="P103" s="56"/>
      <c r="Q103" s="52"/>
    </row>
    <row r="104" spans="1:20" s="26" customFormat="1" ht="25.5" x14ac:dyDescent="0.2">
      <c r="A104" s="100"/>
      <c r="B104" s="100"/>
      <c r="C104" s="100"/>
      <c r="D104" s="101" t="s">
        <v>155</v>
      </c>
      <c r="E104" s="100">
        <v>87</v>
      </c>
      <c r="F104" s="103">
        <v>0</v>
      </c>
      <c r="G104" s="103">
        <v>0</v>
      </c>
      <c r="H104" s="103">
        <v>0</v>
      </c>
      <c r="I104" s="130">
        <f t="shared" si="41"/>
        <v>0</v>
      </c>
      <c r="J104" s="130">
        <f t="shared" si="42"/>
        <v>0</v>
      </c>
      <c r="K104" s="102">
        <f t="shared" si="44"/>
        <v>0</v>
      </c>
      <c r="L104" s="103">
        <v>0</v>
      </c>
      <c r="M104" s="124"/>
      <c r="N104" s="124"/>
      <c r="O104" s="51"/>
      <c r="P104" s="56"/>
      <c r="Q104" s="52"/>
    </row>
    <row r="105" spans="1:20" s="26" customFormat="1" x14ac:dyDescent="0.2">
      <c r="A105" s="100"/>
      <c r="B105" s="100"/>
      <c r="C105" s="100"/>
      <c r="D105" s="101" t="s">
        <v>156</v>
      </c>
      <c r="E105" s="100">
        <v>88</v>
      </c>
      <c r="F105" s="103">
        <v>0</v>
      </c>
      <c r="G105" s="103">
        <v>0</v>
      </c>
      <c r="H105" s="103">
        <v>0</v>
      </c>
      <c r="I105" s="130">
        <f t="shared" si="41"/>
        <v>0</v>
      </c>
      <c r="J105" s="130">
        <f t="shared" si="42"/>
        <v>0</v>
      </c>
      <c r="K105" s="102">
        <f t="shared" si="44"/>
        <v>0</v>
      </c>
      <c r="L105" s="103">
        <v>0</v>
      </c>
      <c r="M105" s="124"/>
      <c r="N105" s="124"/>
      <c r="O105" s="51"/>
      <c r="P105" s="56"/>
      <c r="Q105" s="52"/>
    </row>
    <row r="106" spans="1:20" s="26" customFormat="1" ht="38.25" x14ac:dyDescent="0.2">
      <c r="A106" s="100"/>
      <c r="B106" s="100"/>
      <c r="C106" s="133" t="s">
        <v>157</v>
      </c>
      <c r="D106" s="143" t="s">
        <v>158</v>
      </c>
      <c r="E106" s="100">
        <v>89</v>
      </c>
      <c r="F106" s="102">
        <v>0</v>
      </c>
      <c r="G106" s="103">
        <v>0</v>
      </c>
      <c r="H106" s="102">
        <v>0</v>
      </c>
      <c r="I106" s="130">
        <v>0</v>
      </c>
      <c r="J106" s="130">
        <v>0</v>
      </c>
      <c r="K106" s="130">
        <v>0</v>
      </c>
      <c r="L106" s="103">
        <v>0</v>
      </c>
      <c r="M106" s="124">
        <v>0</v>
      </c>
      <c r="N106" s="124">
        <v>0</v>
      </c>
      <c r="O106" s="51"/>
      <c r="P106" s="56"/>
      <c r="Q106" s="52"/>
    </row>
    <row r="107" spans="1:20" s="26" customFormat="1" ht="38.25" x14ac:dyDescent="0.2">
      <c r="A107" s="100"/>
      <c r="B107" s="133"/>
      <c r="C107" s="139" t="s">
        <v>159</v>
      </c>
      <c r="D107" s="146" t="s">
        <v>160</v>
      </c>
      <c r="E107" s="138">
        <v>90</v>
      </c>
      <c r="F107" s="136">
        <f t="shared" ref="F107:L107" si="45">F108+F109+F110+F111</f>
        <v>0</v>
      </c>
      <c r="G107" s="136">
        <f t="shared" si="45"/>
        <v>234</v>
      </c>
      <c r="H107" s="136">
        <f t="shared" si="45"/>
        <v>131</v>
      </c>
      <c r="I107" s="136">
        <f t="shared" si="45"/>
        <v>58.9</v>
      </c>
      <c r="J107" s="136">
        <f t="shared" si="45"/>
        <v>75</v>
      </c>
      <c r="K107" s="136">
        <f t="shared" si="45"/>
        <v>170</v>
      </c>
      <c r="L107" s="136">
        <f t="shared" si="45"/>
        <v>320</v>
      </c>
      <c r="M107" s="124">
        <f t="shared" si="36"/>
        <v>2.4427480916030535</v>
      </c>
      <c r="N107" s="124">
        <f t="shared" si="36"/>
        <v>4.1472802913464404E-2</v>
      </c>
      <c r="O107" s="51"/>
      <c r="P107" s="56"/>
      <c r="Q107" s="52"/>
    </row>
    <row r="108" spans="1:20" s="26" customFormat="1" x14ac:dyDescent="0.2">
      <c r="A108" s="100"/>
      <c r="B108" s="100"/>
      <c r="C108" s="100"/>
      <c r="D108" s="101" t="s">
        <v>161</v>
      </c>
      <c r="E108" s="138">
        <v>91</v>
      </c>
      <c r="F108" s="102">
        <v>0</v>
      </c>
      <c r="G108" s="103">
        <v>114</v>
      </c>
      <c r="H108" s="102">
        <v>0</v>
      </c>
      <c r="I108" s="102">
        <v>0</v>
      </c>
      <c r="J108" s="102">
        <f>L108/3</f>
        <v>0</v>
      </c>
      <c r="K108" s="102">
        <f>J108*2</f>
        <v>0</v>
      </c>
      <c r="L108" s="103">
        <v>0</v>
      </c>
      <c r="M108" s="124">
        <v>0</v>
      </c>
      <c r="N108" s="124">
        <v>0</v>
      </c>
      <c r="O108" s="51"/>
      <c r="P108" s="56"/>
      <c r="Q108" s="52"/>
    </row>
    <row r="109" spans="1:20" s="26" customFormat="1" x14ac:dyDescent="0.2">
      <c r="A109" s="100"/>
      <c r="B109" s="100"/>
      <c r="C109" s="100"/>
      <c r="D109" s="101" t="s">
        <v>162</v>
      </c>
      <c r="E109" s="100">
        <v>92</v>
      </c>
      <c r="F109" s="102">
        <v>0</v>
      </c>
      <c r="G109" s="103">
        <v>120</v>
      </c>
      <c r="H109" s="102">
        <v>131</v>
      </c>
      <c r="I109" s="102">
        <v>58.9</v>
      </c>
      <c r="J109" s="102">
        <v>75</v>
      </c>
      <c r="K109" s="102">
        <v>170</v>
      </c>
      <c r="L109" s="103">
        <v>320</v>
      </c>
      <c r="M109" s="124">
        <f t="shared" si="36"/>
        <v>2.4427480916030535</v>
      </c>
      <c r="N109" s="124">
        <f t="shared" si="36"/>
        <v>4.1472802913464404E-2</v>
      </c>
      <c r="O109" s="51"/>
      <c r="P109" s="56"/>
      <c r="Q109" s="52"/>
    </row>
    <row r="110" spans="1:20" s="26" customFormat="1" x14ac:dyDescent="0.2">
      <c r="A110" s="100"/>
      <c r="B110" s="100"/>
      <c r="C110" s="100"/>
      <c r="D110" s="101" t="s">
        <v>163</v>
      </c>
      <c r="E110" s="100">
        <v>93</v>
      </c>
      <c r="F110" s="102">
        <v>0</v>
      </c>
      <c r="G110" s="103">
        <v>0</v>
      </c>
      <c r="H110" s="102">
        <v>0</v>
      </c>
      <c r="I110" s="102">
        <f>L110/4</f>
        <v>0</v>
      </c>
      <c r="J110" s="102">
        <f>I110*2</f>
        <v>0</v>
      </c>
      <c r="K110" s="102">
        <f>J110+I110</f>
        <v>0</v>
      </c>
      <c r="L110" s="103">
        <v>0</v>
      </c>
      <c r="M110" s="124"/>
      <c r="N110" s="124"/>
      <c r="O110" s="51"/>
      <c r="P110" s="56"/>
      <c r="Q110" s="52"/>
    </row>
    <row r="111" spans="1:20" s="26" customFormat="1" x14ac:dyDescent="0.2">
      <c r="A111" s="100"/>
      <c r="B111" s="100"/>
      <c r="C111" s="100"/>
      <c r="D111" s="101" t="s">
        <v>164</v>
      </c>
      <c r="E111" s="100">
        <v>94</v>
      </c>
      <c r="F111" s="103">
        <v>0</v>
      </c>
      <c r="G111" s="103">
        <v>0</v>
      </c>
      <c r="H111" s="103">
        <v>0</v>
      </c>
      <c r="I111" s="102">
        <f>L111/4</f>
        <v>0</v>
      </c>
      <c r="J111" s="102">
        <f>I111*2</f>
        <v>0</v>
      </c>
      <c r="K111" s="102">
        <f>J111+I111</f>
        <v>0</v>
      </c>
      <c r="L111" s="103">
        <v>0</v>
      </c>
      <c r="M111" s="124">
        <v>0</v>
      </c>
      <c r="N111" s="124">
        <v>0</v>
      </c>
      <c r="O111" s="51"/>
      <c r="P111" s="56"/>
      <c r="Q111" s="52"/>
    </row>
    <row r="112" spans="1:20" s="26" customFormat="1" ht="52.7" customHeight="1" x14ac:dyDescent="0.2">
      <c r="A112" s="100"/>
      <c r="B112" s="100"/>
      <c r="C112" s="133" t="s">
        <v>165</v>
      </c>
      <c r="D112" s="134" t="s">
        <v>232</v>
      </c>
      <c r="E112" s="100">
        <v>95</v>
      </c>
      <c r="F112" s="136">
        <v>0</v>
      </c>
      <c r="G112" s="136">
        <f>0.0225*(G95+G105+G107)</f>
        <v>42.795000000000002</v>
      </c>
      <c r="H112" s="136">
        <f>0.0225*(H95+H105+H107)</f>
        <v>13.600125</v>
      </c>
      <c r="I112" s="136">
        <f t="shared" ref="I112" si="46">0.0225*(I95+I105+I107)</f>
        <v>10.52145</v>
      </c>
      <c r="J112" s="136">
        <f>0.0225*(J95+J105+J107)</f>
        <v>21.9375</v>
      </c>
      <c r="K112" s="136">
        <f>0.0225*(K95+K105+K107)</f>
        <v>51.074999999999996</v>
      </c>
      <c r="L112" s="136">
        <f>0.0225*(L95+L105+L107+L106)</f>
        <v>70.2</v>
      </c>
      <c r="M112" s="124">
        <f t="shared" si="36"/>
        <v>5.1617172636280921</v>
      </c>
      <c r="N112" s="124">
        <f t="shared" si="36"/>
        <v>0.49058991523298523</v>
      </c>
      <c r="O112" s="64"/>
      <c r="P112" s="56"/>
      <c r="Q112" s="65"/>
    </row>
    <row r="113" spans="1:17" s="26" customFormat="1" ht="25.5" x14ac:dyDescent="0.2">
      <c r="A113" s="100"/>
      <c r="B113" s="100"/>
      <c r="C113" s="133" t="s">
        <v>22</v>
      </c>
      <c r="D113" s="146" t="s">
        <v>234</v>
      </c>
      <c r="E113" s="100">
        <v>96</v>
      </c>
      <c r="F113" s="135">
        <f t="shared" ref="F113:L113" si="47">F114+F117+F118+F119+F120</f>
        <v>0</v>
      </c>
      <c r="G113" s="135">
        <f t="shared" si="47"/>
        <v>30</v>
      </c>
      <c r="H113" s="135">
        <f t="shared" si="47"/>
        <v>23.916</v>
      </c>
      <c r="I113" s="136">
        <f t="shared" si="47"/>
        <v>43.064999999999998</v>
      </c>
      <c r="J113" s="136">
        <f t="shared" si="47"/>
        <v>91</v>
      </c>
      <c r="K113" s="136">
        <f t="shared" si="47"/>
        <v>182</v>
      </c>
      <c r="L113" s="135">
        <f t="shared" si="47"/>
        <v>316</v>
      </c>
      <c r="M113" s="124">
        <f t="shared" si="36"/>
        <v>13.212911858170262</v>
      </c>
      <c r="N113" s="124">
        <f t="shared" si="36"/>
        <v>0.30681323251295167</v>
      </c>
      <c r="O113" s="51"/>
      <c r="Q113" s="61"/>
    </row>
    <row r="114" spans="1:17" s="26" customFormat="1" ht="25.5" x14ac:dyDescent="0.2">
      <c r="A114" s="100"/>
      <c r="B114" s="100"/>
      <c r="C114" s="100" t="s">
        <v>36</v>
      </c>
      <c r="D114" s="101" t="s">
        <v>166</v>
      </c>
      <c r="E114" s="100">
        <v>97</v>
      </c>
      <c r="F114" s="102">
        <f t="shared" ref="F114:L114" si="48">F115+F116</f>
        <v>0</v>
      </c>
      <c r="G114" s="103">
        <f t="shared" si="48"/>
        <v>0</v>
      </c>
      <c r="H114" s="102">
        <f t="shared" si="48"/>
        <v>0</v>
      </c>
      <c r="I114" s="102">
        <f t="shared" ref="I114:I117" si="49">L114/2</f>
        <v>0</v>
      </c>
      <c r="J114" s="102">
        <f t="shared" ref="J114:J120" si="50">I114*2</f>
        <v>0</v>
      </c>
      <c r="K114" s="102">
        <f t="shared" si="48"/>
        <v>0</v>
      </c>
      <c r="L114" s="103">
        <f t="shared" si="48"/>
        <v>0</v>
      </c>
      <c r="M114" s="124">
        <v>0</v>
      </c>
      <c r="N114" s="124">
        <v>0</v>
      </c>
      <c r="O114" s="51"/>
      <c r="Q114" s="61"/>
    </row>
    <row r="115" spans="1:17" s="26" customFormat="1" x14ac:dyDescent="0.2">
      <c r="A115" s="100"/>
      <c r="B115" s="100"/>
      <c r="C115" s="100"/>
      <c r="D115" s="101" t="s">
        <v>167</v>
      </c>
      <c r="E115" s="100">
        <v>98</v>
      </c>
      <c r="F115" s="102">
        <v>0</v>
      </c>
      <c r="G115" s="103">
        <v>0</v>
      </c>
      <c r="H115" s="102">
        <v>0</v>
      </c>
      <c r="I115" s="102">
        <f t="shared" si="49"/>
        <v>0</v>
      </c>
      <c r="J115" s="102">
        <f t="shared" si="50"/>
        <v>0</v>
      </c>
      <c r="K115" s="102">
        <f t="shared" ref="K115:K117" si="51">J115+I115</f>
        <v>0</v>
      </c>
      <c r="L115" s="103">
        <v>0</v>
      </c>
      <c r="M115" s="124"/>
      <c r="N115" s="124"/>
      <c r="O115" s="51"/>
      <c r="Q115" s="61"/>
    </row>
    <row r="116" spans="1:17" s="26" customFormat="1" x14ac:dyDescent="0.2">
      <c r="A116" s="100"/>
      <c r="B116" s="100"/>
      <c r="C116" s="100"/>
      <c r="D116" s="101" t="s">
        <v>168</v>
      </c>
      <c r="E116" s="100">
        <v>99</v>
      </c>
      <c r="F116" s="103">
        <v>0</v>
      </c>
      <c r="G116" s="103">
        <v>0</v>
      </c>
      <c r="H116" s="103">
        <v>0</v>
      </c>
      <c r="I116" s="102">
        <f t="shared" si="49"/>
        <v>0</v>
      </c>
      <c r="J116" s="102">
        <f t="shared" si="50"/>
        <v>0</v>
      </c>
      <c r="K116" s="102">
        <f t="shared" si="51"/>
        <v>0</v>
      </c>
      <c r="L116" s="103">
        <v>0</v>
      </c>
      <c r="M116" s="124"/>
      <c r="N116" s="124"/>
      <c r="O116" s="51"/>
      <c r="Q116" s="61"/>
    </row>
    <row r="117" spans="1:17" s="107" customFormat="1" x14ac:dyDescent="0.2">
      <c r="A117" s="100"/>
      <c r="B117" s="100"/>
      <c r="C117" s="100" t="s">
        <v>38</v>
      </c>
      <c r="D117" s="101" t="s">
        <v>169</v>
      </c>
      <c r="E117" s="100">
        <v>100</v>
      </c>
      <c r="F117" s="102">
        <v>0</v>
      </c>
      <c r="G117" s="103">
        <v>0</v>
      </c>
      <c r="H117" s="102">
        <v>0</v>
      </c>
      <c r="I117" s="102">
        <f t="shared" si="49"/>
        <v>0</v>
      </c>
      <c r="J117" s="102">
        <f t="shared" si="50"/>
        <v>0</v>
      </c>
      <c r="K117" s="102">
        <f t="shared" si="51"/>
        <v>0</v>
      </c>
      <c r="L117" s="103">
        <v>0</v>
      </c>
      <c r="M117" s="124">
        <v>0</v>
      </c>
      <c r="N117" s="124">
        <v>0</v>
      </c>
      <c r="O117" s="106"/>
      <c r="Q117" s="108"/>
    </row>
    <row r="118" spans="1:17" s="26" customFormat="1" x14ac:dyDescent="0.2">
      <c r="A118" s="100"/>
      <c r="B118" s="100"/>
      <c r="C118" s="100" t="s">
        <v>40</v>
      </c>
      <c r="D118" s="101" t="s">
        <v>52</v>
      </c>
      <c r="E118" s="100">
        <v>101</v>
      </c>
      <c r="F118" s="102">
        <v>0</v>
      </c>
      <c r="G118" s="102">
        <v>0</v>
      </c>
      <c r="H118" s="102">
        <v>0</v>
      </c>
      <c r="I118" s="102">
        <v>0</v>
      </c>
      <c r="J118" s="102">
        <v>1</v>
      </c>
      <c r="K118" s="102">
        <v>2</v>
      </c>
      <c r="L118" s="103">
        <v>16</v>
      </c>
      <c r="M118" s="124">
        <v>0</v>
      </c>
      <c r="N118" s="124">
        <v>0</v>
      </c>
      <c r="O118" s="51"/>
      <c r="Q118" s="61"/>
    </row>
    <row r="119" spans="1:17" s="26" customFormat="1" ht="28.35" customHeight="1" x14ac:dyDescent="0.2">
      <c r="A119" s="100"/>
      <c r="B119" s="100"/>
      <c r="C119" s="100" t="s">
        <v>49</v>
      </c>
      <c r="D119" s="101" t="s">
        <v>170</v>
      </c>
      <c r="E119" s="100">
        <v>102</v>
      </c>
      <c r="F119" s="102">
        <v>0</v>
      </c>
      <c r="G119" s="102">
        <v>30</v>
      </c>
      <c r="H119" s="102">
        <v>23.916</v>
      </c>
      <c r="I119" s="102">
        <v>43.064999999999998</v>
      </c>
      <c r="J119" s="102">
        <v>90</v>
      </c>
      <c r="K119" s="102">
        <v>180</v>
      </c>
      <c r="L119" s="103">
        <v>300</v>
      </c>
      <c r="M119" s="124">
        <f t="shared" si="36"/>
        <v>12.543903662819869</v>
      </c>
      <c r="N119" s="124">
        <f t="shared" si="36"/>
        <v>0.29127838529710598</v>
      </c>
      <c r="O119" s="51"/>
      <c r="Q119" s="61"/>
    </row>
    <row r="120" spans="1:17" s="26" customFormat="1" ht="25.5" x14ac:dyDescent="0.2">
      <c r="A120" s="100"/>
      <c r="B120" s="100"/>
      <c r="C120" s="100" t="s">
        <v>51</v>
      </c>
      <c r="D120" s="101" t="s">
        <v>171</v>
      </c>
      <c r="E120" s="100">
        <v>103</v>
      </c>
      <c r="F120" s="102">
        <v>0</v>
      </c>
      <c r="G120" s="102">
        <v>0</v>
      </c>
      <c r="H120" s="102">
        <v>0</v>
      </c>
      <c r="I120" s="102">
        <f t="shared" ref="I120" si="52">L120/4</f>
        <v>0</v>
      </c>
      <c r="J120" s="102">
        <f t="shared" si="50"/>
        <v>0</v>
      </c>
      <c r="K120" s="102"/>
      <c r="L120" s="103">
        <v>0</v>
      </c>
      <c r="M120" s="124">
        <v>0</v>
      </c>
      <c r="N120" s="124">
        <v>0</v>
      </c>
      <c r="O120" s="51"/>
      <c r="Q120" s="61"/>
    </row>
    <row r="121" spans="1:17" s="26" customFormat="1" ht="25.15" customHeight="1" x14ac:dyDescent="0.2">
      <c r="A121" s="100"/>
      <c r="B121" s="125">
        <v>2</v>
      </c>
      <c r="C121" s="125"/>
      <c r="D121" s="147" t="s">
        <v>235</v>
      </c>
      <c r="E121" s="100">
        <v>104</v>
      </c>
      <c r="F121" s="136">
        <f t="shared" ref="F121:L121" si="53">F122+F125+F128</f>
        <v>0</v>
      </c>
      <c r="G121" s="135">
        <f t="shared" si="53"/>
        <v>0</v>
      </c>
      <c r="H121" s="136">
        <f t="shared" si="53"/>
        <v>0</v>
      </c>
      <c r="I121" s="136">
        <f t="shared" si="53"/>
        <v>0</v>
      </c>
      <c r="J121" s="136">
        <f t="shared" si="53"/>
        <v>0</v>
      </c>
      <c r="K121" s="136">
        <f t="shared" si="53"/>
        <v>0</v>
      </c>
      <c r="L121" s="135">
        <f t="shared" si="53"/>
        <v>0</v>
      </c>
      <c r="M121" s="124">
        <v>0</v>
      </c>
      <c r="N121" s="124">
        <v>0</v>
      </c>
      <c r="O121" s="51"/>
      <c r="Q121" s="61"/>
    </row>
    <row r="122" spans="1:17" s="31" customFormat="1" x14ac:dyDescent="0.2">
      <c r="A122" s="133"/>
      <c r="B122" s="133"/>
      <c r="C122" s="133" t="s">
        <v>36</v>
      </c>
      <c r="D122" s="143" t="s">
        <v>172</v>
      </c>
      <c r="E122" s="100">
        <v>105</v>
      </c>
      <c r="F122" s="130">
        <f t="shared" ref="F122:L122" si="54">F123+F124</f>
        <v>0</v>
      </c>
      <c r="G122" s="131">
        <f t="shared" si="54"/>
        <v>0</v>
      </c>
      <c r="H122" s="130">
        <f t="shared" si="54"/>
        <v>0</v>
      </c>
      <c r="I122" s="130">
        <f t="shared" si="54"/>
        <v>0</v>
      </c>
      <c r="J122" s="130">
        <f t="shared" si="54"/>
        <v>0</v>
      </c>
      <c r="K122" s="130">
        <f t="shared" si="54"/>
        <v>0</v>
      </c>
      <c r="L122" s="131">
        <f t="shared" si="54"/>
        <v>0</v>
      </c>
      <c r="M122" s="124">
        <v>0</v>
      </c>
      <c r="N122" s="124">
        <v>0</v>
      </c>
      <c r="O122" s="51"/>
      <c r="Q122" s="70"/>
    </row>
    <row r="123" spans="1:17" s="26" customFormat="1" x14ac:dyDescent="0.2">
      <c r="A123" s="100"/>
      <c r="B123" s="100"/>
      <c r="C123" s="100"/>
      <c r="D123" s="101" t="s">
        <v>173</v>
      </c>
      <c r="E123" s="100">
        <v>106</v>
      </c>
      <c r="F123" s="103">
        <v>0</v>
      </c>
      <c r="G123" s="103">
        <v>0</v>
      </c>
      <c r="H123" s="103">
        <v>0</v>
      </c>
      <c r="I123" s="102">
        <f>L123/4</f>
        <v>0</v>
      </c>
      <c r="J123" s="102">
        <f>I123*2</f>
        <v>0</v>
      </c>
      <c r="K123" s="102">
        <f>J123+I123</f>
        <v>0</v>
      </c>
      <c r="L123" s="103"/>
      <c r="M123" s="124"/>
      <c r="N123" s="124"/>
      <c r="O123" s="51"/>
      <c r="Q123" s="61"/>
    </row>
    <row r="124" spans="1:17" s="26" customFormat="1" x14ac:dyDescent="0.2">
      <c r="A124" s="100"/>
      <c r="B124" s="100"/>
      <c r="C124" s="100"/>
      <c r="D124" s="101" t="s">
        <v>174</v>
      </c>
      <c r="E124" s="100">
        <v>107</v>
      </c>
      <c r="F124" s="103">
        <v>0</v>
      </c>
      <c r="G124" s="103">
        <v>0</v>
      </c>
      <c r="H124" s="103">
        <v>0</v>
      </c>
      <c r="I124" s="102">
        <f>L124/4</f>
        <v>0</v>
      </c>
      <c r="J124" s="102">
        <f>I124*2</f>
        <v>0</v>
      </c>
      <c r="K124" s="102">
        <f>J124+I124</f>
        <v>0</v>
      </c>
      <c r="L124" s="103"/>
      <c r="M124" s="124"/>
      <c r="N124" s="124"/>
      <c r="O124" s="51"/>
      <c r="Q124" s="61"/>
    </row>
    <row r="125" spans="1:17" s="31" customFormat="1" ht="25.5" x14ac:dyDescent="0.2">
      <c r="A125" s="133"/>
      <c r="B125" s="133"/>
      <c r="C125" s="133" t="s">
        <v>38</v>
      </c>
      <c r="D125" s="143" t="s">
        <v>175</v>
      </c>
      <c r="E125" s="100">
        <v>108</v>
      </c>
      <c r="F125" s="130">
        <f t="shared" ref="F125:L125" si="55">F126+F127</f>
        <v>0</v>
      </c>
      <c r="G125" s="131">
        <f t="shared" si="55"/>
        <v>0</v>
      </c>
      <c r="H125" s="130">
        <f t="shared" si="55"/>
        <v>0</v>
      </c>
      <c r="I125" s="130">
        <f t="shared" si="55"/>
        <v>0</v>
      </c>
      <c r="J125" s="130">
        <f t="shared" si="55"/>
        <v>0</v>
      </c>
      <c r="K125" s="130">
        <f t="shared" si="55"/>
        <v>0</v>
      </c>
      <c r="L125" s="131">
        <f t="shared" si="55"/>
        <v>0</v>
      </c>
      <c r="M125" s="124">
        <v>0</v>
      </c>
      <c r="N125" s="124">
        <v>0</v>
      </c>
      <c r="O125" s="51"/>
      <c r="Q125" s="70"/>
    </row>
    <row r="126" spans="1:17" s="26" customFormat="1" x14ac:dyDescent="0.2">
      <c r="A126" s="100"/>
      <c r="B126" s="100"/>
      <c r="C126" s="100"/>
      <c r="D126" s="101" t="s">
        <v>176</v>
      </c>
      <c r="E126" s="100">
        <v>109</v>
      </c>
      <c r="F126" s="103">
        <v>0</v>
      </c>
      <c r="G126" s="103">
        <v>0</v>
      </c>
      <c r="H126" s="103">
        <v>0</v>
      </c>
      <c r="I126" s="102">
        <f>L126/4</f>
        <v>0</v>
      </c>
      <c r="J126" s="102">
        <f>I126*2</f>
        <v>0</v>
      </c>
      <c r="K126" s="102">
        <f>J126+I126</f>
        <v>0</v>
      </c>
      <c r="L126" s="103">
        <v>0</v>
      </c>
      <c r="M126" s="124"/>
      <c r="N126" s="124"/>
      <c r="O126" s="51"/>
      <c r="Q126" s="61"/>
    </row>
    <row r="127" spans="1:17" s="26" customFormat="1" x14ac:dyDescent="0.2">
      <c r="A127" s="100"/>
      <c r="B127" s="100"/>
      <c r="C127" s="100"/>
      <c r="D127" s="101" t="s">
        <v>177</v>
      </c>
      <c r="E127" s="100">
        <v>110</v>
      </c>
      <c r="F127" s="103">
        <v>0</v>
      </c>
      <c r="G127" s="103">
        <v>0</v>
      </c>
      <c r="H127" s="103">
        <v>0</v>
      </c>
      <c r="I127" s="102">
        <f>L127/4</f>
        <v>0</v>
      </c>
      <c r="J127" s="102">
        <f>I127*2</f>
        <v>0</v>
      </c>
      <c r="K127" s="102">
        <f>J127+I127</f>
        <v>0</v>
      </c>
      <c r="L127" s="103"/>
      <c r="M127" s="124"/>
      <c r="N127" s="124"/>
      <c r="O127" s="51"/>
      <c r="Q127" s="61"/>
    </row>
    <row r="128" spans="1:17" s="31" customFormat="1" x14ac:dyDescent="0.2">
      <c r="A128" s="133"/>
      <c r="B128" s="133"/>
      <c r="C128" s="133" t="s">
        <v>40</v>
      </c>
      <c r="D128" s="143" t="s">
        <v>178</v>
      </c>
      <c r="E128" s="100">
        <v>111</v>
      </c>
      <c r="F128" s="103">
        <v>0</v>
      </c>
      <c r="G128" s="103">
        <v>0</v>
      </c>
      <c r="H128" s="103">
        <v>0</v>
      </c>
      <c r="I128" s="102">
        <f>L128/4</f>
        <v>0</v>
      </c>
      <c r="J128" s="102">
        <f>I128*2</f>
        <v>0</v>
      </c>
      <c r="K128" s="102">
        <f>J128+I128</f>
        <v>0</v>
      </c>
      <c r="L128" s="103">
        <v>0</v>
      </c>
      <c r="M128" s="124"/>
      <c r="N128" s="124"/>
      <c r="O128" s="51"/>
      <c r="Q128" s="70"/>
    </row>
    <row r="129" spans="1:29" s="26" customFormat="1" x14ac:dyDescent="0.2">
      <c r="A129" s="100"/>
      <c r="B129" s="125">
        <v>3</v>
      </c>
      <c r="C129" s="125"/>
      <c r="D129" s="147" t="s">
        <v>25</v>
      </c>
      <c r="E129" s="100">
        <v>112</v>
      </c>
      <c r="F129" s="102">
        <v>0</v>
      </c>
      <c r="G129" s="103">
        <v>0</v>
      </c>
      <c r="H129" s="102">
        <v>0</v>
      </c>
      <c r="I129" s="102">
        <v>0</v>
      </c>
      <c r="J129" s="102">
        <v>0</v>
      </c>
      <c r="K129" s="102">
        <v>0</v>
      </c>
      <c r="L129" s="103">
        <v>0</v>
      </c>
      <c r="M129" s="124">
        <v>0</v>
      </c>
      <c r="N129" s="124">
        <v>0</v>
      </c>
      <c r="O129" s="51"/>
      <c r="Q129" s="61"/>
    </row>
    <row r="130" spans="1:29" s="26" customFormat="1" x14ac:dyDescent="0.2">
      <c r="A130" s="119" t="s">
        <v>26</v>
      </c>
      <c r="B130" s="119"/>
      <c r="C130" s="119"/>
      <c r="D130" s="148" t="s">
        <v>27</v>
      </c>
      <c r="E130" s="100">
        <v>113</v>
      </c>
      <c r="F130" s="123">
        <f t="shared" ref="F130:L130" si="56">F18-F43</f>
        <v>0</v>
      </c>
      <c r="G130" s="123">
        <f t="shared" si="56"/>
        <v>77.704999999999927</v>
      </c>
      <c r="H130" s="123">
        <f t="shared" si="56"/>
        <v>-667.2666250000002</v>
      </c>
      <c r="I130" s="123">
        <f t="shared" si="56"/>
        <v>-554.93444999999997</v>
      </c>
      <c r="J130" s="123">
        <f t="shared" si="56"/>
        <v>611.0625</v>
      </c>
      <c r="K130" s="123">
        <f t="shared" si="56"/>
        <v>-412.07499999999982</v>
      </c>
      <c r="L130" s="123">
        <f t="shared" si="56"/>
        <v>1159.9499999999998</v>
      </c>
      <c r="M130" s="124">
        <f t="shared" si="36"/>
        <v>-1.7383605841218261</v>
      </c>
      <c r="N130" s="124">
        <f t="shared" si="36"/>
        <v>3.1325512123491816E-3</v>
      </c>
      <c r="O130" s="51"/>
      <c r="P130" s="45"/>
      <c r="Q130"/>
      <c r="R130" s="71"/>
      <c r="S130" s="71"/>
      <c r="T130" s="71"/>
      <c r="U130" s="45"/>
      <c r="X130" s="71"/>
      <c r="Y130"/>
      <c r="Z130" s="71"/>
      <c r="AA130" s="71"/>
      <c r="AB130" s="71"/>
      <c r="AC130" s="45"/>
    </row>
    <row r="131" spans="1:29" s="26" customFormat="1" x14ac:dyDescent="0.2">
      <c r="A131" s="100"/>
      <c r="B131" s="100"/>
      <c r="C131" s="100"/>
      <c r="D131" s="101" t="s">
        <v>179</v>
      </c>
      <c r="E131" s="100">
        <v>114</v>
      </c>
      <c r="F131" s="102">
        <f>F115</f>
        <v>0</v>
      </c>
      <c r="G131" s="103">
        <v>0</v>
      </c>
      <c r="H131" s="102">
        <f>H115</f>
        <v>0</v>
      </c>
      <c r="I131" s="102">
        <v>0</v>
      </c>
      <c r="J131" s="102">
        <v>0</v>
      </c>
      <c r="K131" s="102">
        <v>0</v>
      </c>
      <c r="L131" s="103">
        <v>0</v>
      </c>
      <c r="M131" s="124">
        <v>0</v>
      </c>
      <c r="N131" s="124">
        <v>0</v>
      </c>
      <c r="O131" s="51"/>
      <c r="P131" s="71"/>
      <c r="Q131"/>
      <c r="R131" s="71"/>
      <c r="S131" s="71"/>
      <c r="T131" s="71"/>
      <c r="U131" s="45"/>
      <c r="X131" s="71"/>
      <c r="Y131"/>
      <c r="Z131" s="71"/>
      <c r="AA131" s="71"/>
      <c r="AB131" s="71"/>
      <c r="AC131" s="45"/>
    </row>
    <row r="132" spans="1:29" s="26" customFormat="1" x14ac:dyDescent="0.2">
      <c r="A132" s="119" t="s">
        <v>28</v>
      </c>
      <c r="B132" s="100"/>
      <c r="C132" s="100"/>
      <c r="D132" s="148" t="s">
        <v>29</v>
      </c>
      <c r="E132" s="100">
        <v>115</v>
      </c>
      <c r="F132" s="103">
        <v>0</v>
      </c>
      <c r="G132" s="149">
        <f t="shared" ref="G132" si="57">G130*0.16</f>
        <v>12.432799999999988</v>
      </c>
      <c r="H132" s="103">
        <v>0</v>
      </c>
      <c r="I132" s="149">
        <f t="shared" ref="I132:L132" si="58">I130*0.16</f>
        <v>-88.789512000000002</v>
      </c>
      <c r="J132" s="149">
        <f t="shared" si="58"/>
        <v>97.77</v>
      </c>
      <c r="K132" s="149">
        <f t="shared" si="58"/>
        <v>-65.931999999999974</v>
      </c>
      <c r="L132" s="149">
        <f t="shared" si="58"/>
        <v>185.59199999999998</v>
      </c>
      <c r="M132" s="124">
        <v>0</v>
      </c>
      <c r="N132" s="124">
        <v>0</v>
      </c>
      <c r="O132" s="51"/>
      <c r="P132" s="72"/>
      <c r="Q132" s="72"/>
      <c r="R132" s="72"/>
      <c r="S132" s="71"/>
      <c r="T132" s="71"/>
      <c r="U132" s="45"/>
      <c r="X132" s="72"/>
      <c r="Y132" s="72"/>
      <c r="Z132" s="72"/>
      <c r="AA132" s="71"/>
      <c r="AB132" s="71"/>
      <c r="AC132" s="45"/>
    </row>
    <row r="133" spans="1:29" s="26" customFormat="1" x14ac:dyDescent="0.2">
      <c r="A133" s="119" t="s">
        <v>30</v>
      </c>
      <c r="B133" s="119"/>
      <c r="C133" s="119"/>
      <c r="D133" s="150" t="s">
        <v>59</v>
      </c>
      <c r="E133" s="100">
        <v>116</v>
      </c>
      <c r="F133" s="103"/>
      <c r="G133" s="103"/>
      <c r="H133" s="103"/>
      <c r="I133" s="102"/>
      <c r="J133" s="102"/>
      <c r="K133" s="102"/>
      <c r="L133" s="102"/>
      <c r="M133" s="124">
        <v>0</v>
      </c>
      <c r="N133" s="124">
        <v>0</v>
      </c>
      <c r="O133" s="51"/>
      <c r="P133" s="71"/>
      <c r="Q133" s="71"/>
      <c r="R133" s="71"/>
      <c r="S133" s="71"/>
      <c r="T133" s="71"/>
      <c r="U133" s="45"/>
      <c r="X133" s="71"/>
      <c r="Y133" s="71"/>
      <c r="Z133" s="71"/>
      <c r="AA133" s="71"/>
      <c r="AB133" s="71"/>
      <c r="AC133" s="45"/>
    </row>
    <row r="134" spans="1:29" s="26" customFormat="1" x14ac:dyDescent="0.2">
      <c r="A134" s="119"/>
      <c r="B134" s="100">
        <v>1</v>
      </c>
      <c r="C134" s="119"/>
      <c r="D134" s="151" t="s">
        <v>180</v>
      </c>
      <c r="E134" s="100">
        <v>117</v>
      </c>
      <c r="F134" s="102">
        <f t="shared" ref="F134:L135" si="59">F94</f>
        <v>0</v>
      </c>
      <c r="G134" s="102">
        <f t="shared" si="59"/>
        <v>1668</v>
      </c>
      <c r="H134" s="102">
        <f t="shared" si="59"/>
        <v>473.45</v>
      </c>
      <c r="I134" s="102">
        <f t="shared" si="59"/>
        <v>408.72</v>
      </c>
      <c r="J134" s="102">
        <f t="shared" si="59"/>
        <v>900</v>
      </c>
      <c r="K134" s="102">
        <f t="shared" si="59"/>
        <v>2100</v>
      </c>
      <c r="L134" s="102">
        <f t="shared" si="59"/>
        <v>2800</v>
      </c>
      <c r="M134" s="124">
        <f t="shared" si="36"/>
        <v>5.9140352729960926</v>
      </c>
      <c r="N134" s="124">
        <f t="shared" si="36"/>
        <v>1.4469649816490732E-2</v>
      </c>
      <c r="O134" s="51"/>
      <c r="P134" s="71"/>
      <c r="Q134" s="71"/>
      <c r="R134" s="71"/>
      <c r="S134" s="71"/>
      <c r="T134" s="71"/>
      <c r="U134" s="45"/>
      <c r="X134" s="71"/>
      <c r="Y134" s="71"/>
      <c r="Z134" s="71"/>
      <c r="AA134" s="71"/>
      <c r="AB134" s="71"/>
      <c r="AC134" s="45"/>
    </row>
    <row r="135" spans="1:29" s="26" customFormat="1" x14ac:dyDescent="0.2">
      <c r="A135" s="119"/>
      <c r="B135" s="100">
        <v>2</v>
      </c>
      <c r="C135" s="119"/>
      <c r="D135" s="151" t="s">
        <v>181</v>
      </c>
      <c r="E135" s="100">
        <v>118</v>
      </c>
      <c r="F135" s="102">
        <f t="shared" si="59"/>
        <v>0</v>
      </c>
      <c r="G135" s="102">
        <f t="shared" si="59"/>
        <v>1668</v>
      </c>
      <c r="H135" s="102">
        <f t="shared" si="59"/>
        <v>473.45</v>
      </c>
      <c r="I135" s="102">
        <f t="shared" si="59"/>
        <v>408.72</v>
      </c>
      <c r="J135" s="102">
        <f t="shared" si="59"/>
        <v>900</v>
      </c>
      <c r="K135" s="102">
        <f t="shared" si="59"/>
        <v>2100</v>
      </c>
      <c r="L135" s="102">
        <f t="shared" si="59"/>
        <v>2800</v>
      </c>
      <c r="M135" s="124">
        <f t="shared" si="36"/>
        <v>5.9140352729960926</v>
      </c>
      <c r="N135" s="124">
        <f t="shared" si="36"/>
        <v>1.4469649816490732E-2</v>
      </c>
      <c r="O135" s="51"/>
      <c r="P135" s="71"/>
      <c r="Q135" s="71"/>
      <c r="R135" s="71"/>
      <c r="S135" s="71"/>
      <c r="T135" s="71"/>
      <c r="U135" s="45"/>
      <c r="X135" s="71"/>
      <c r="Y135" s="71"/>
      <c r="Z135" s="71"/>
      <c r="AA135" s="71"/>
      <c r="AB135" s="71"/>
      <c r="AC135" s="45"/>
    </row>
    <row r="136" spans="1:29" s="26" customFormat="1" ht="25.5" x14ac:dyDescent="0.2">
      <c r="A136" s="119"/>
      <c r="B136" s="100"/>
      <c r="C136" s="100" t="s">
        <v>36</v>
      </c>
      <c r="D136" s="152" t="s">
        <v>182</v>
      </c>
      <c r="E136" s="100" t="s">
        <v>233</v>
      </c>
      <c r="F136" s="103">
        <v>0</v>
      </c>
      <c r="G136" s="103">
        <v>0</v>
      </c>
      <c r="H136" s="103">
        <v>0</v>
      </c>
      <c r="I136" s="103">
        <v>0</v>
      </c>
      <c r="J136" s="103">
        <v>0</v>
      </c>
      <c r="K136" s="103">
        <v>0</v>
      </c>
      <c r="L136" s="103">
        <v>0</v>
      </c>
      <c r="M136" s="124">
        <v>0</v>
      </c>
      <c r="N136" s="124">
        <v>0</v>
      </c>
      <c r="O136" s="51"/>
      <c r="P136" s="71"/>
      <c r="Q136" s="71"/>
      <c r="R136" s="71"/>
      <c r="S136" s="71"/>
      <c r="T136" s="71"/>
      <c r="U136" s="45"/>
      <c r="X136" s="71"/>
      <c r="Y136" s="71"/>
      <c r="Z136" s="71"/>
      <c r="AA136" s="71"/>
      <c r="AB136" s="71"/>
      <c r="AC136" s="45"/>
    </row>
    <row r="137" spans="1:29" s="26" customFormat="1" x14ac:dyDescent="0.2">
      <c r="A137" s="100"/>
      <c r="B137" s="100">
        <v>3</v>
      </c>
      <c r="C137" s="100"/>
      <c r="D137" s="151" t="s">
        <v>60</v>
      </c>
      <c r="E137" s="100">
        <v>119</v>
      </c>
      <c r="F137" s="102">
        <v>0</v>
      </c>
      <c r="G137" s="103">
        <v>32</v>
      </c>
      <c r="H137" s="102">
        <v>32</v>
      </c>
      <c r="I137" s="153">
        <v>24</v>
      </c>
      <c r="J137" s="153">
        <v>24</v>
      </c>
      <c r="K137" s="153">
        <v>24</v>
      </c>
      <c r="L137" s="103">
        <v>24</v>
      </c>
      <c r="M137" s="124">
        <f t="shared" si="36"/>
        <v>0.75</v>
      </c>
      <c r="N137" s="124">
        <f t="shared" si="36"/>
        <v>3.125E-2</v>
      </c>
      <c r="O137" s="51"/>
      <c r="P137" s="71"/>
      <c r="Q137" s="71"/>
      <c r="R137" s="71"/>
      <c r="S137" s="71"/>
      <c r="T137" s="71"/>
      <c r="U137" s="45"/>
      <c r="X137" s="71"/>
      <c r="Y137" s="71"/>
      <c r="Z137" s="71"/>
      <c r="AA137" s="71"/>
      <c r="AB137" s="71"/>
      <c r="AC137" s="45"/>
    </row>
    <row r="138" spans="1:29" s="26" customFormat="1" x14ac:dyDescent="0.2">
      <c r="A138" s="100"/>
      <c r="B138" s="100">
        <v>4</v>
      </c>
      <c r="C138" s="100"/>
      <c r="D138" s="151" t="s">
        <v>183</v>
      </c>
      <c r="E138" s="100">
        <v>120</v>
      </c>
      <c r="F138" s="102">
        <v>0</v>
      </c>
      <c r="G138" s="103">
        <v>32</v>
      </c>
      <c r="H138" s="102">
        <v>11</v>
      </c>
      <c r="I138" s="154">
        <v>24</v>
      </c>
      <c r="J138" s="154">
        <v>24</v>
      </c>
      <c r="K138" s="154">
        <v>24</v>
      </c>
      <c r="L138" s="103">
        <v>24</v>
      </c>
      <c r="M138" s="124">
        <f t="shared" si="36"/>
        <v>2.1818181818181817</v>
      </c>
      <c r="N138" s="124">
        <f t="shared" si="36"/>
        <v>9.0909090909090898E-2</v>
      </c>
      <c r="O138" s="51"/>
      <c r="P138" s="71"/>
      <c r="Q138" s="71"/>
      <c r="R138" s="71"/>
      <c r="S138" s="71"/>
      <c r="T138" s="71"/>
      <c r="U138" s="45"/>
      <c r="X138" s="71"/>
      <c r="Y138" s="71"/>
      <c r="Z138" s="71"/>
      <c r="AA138" s="71"/>
      <c r="AB138" s="71"/>
      <c r="AC138" s="45"/>
    </row>
    <row r="139" spans="1:29" s="26" customFormat="1" ht="25.5" x14ac:dyDescent="0.2">
      <c r="A139" s="100"/>
      <c r="B139" s="100">
        <v>5</v>
      </c>
      <c r="C139" s="100" t="s">
        <v>36</v>
      </c>
      <c r="D139" s="151" t="s">
        <v>238</v>
      </c>
      <c r="E139" s="100">
        <v>121</v>
      </c>
      <c r="F139" s="103"/>
      <c r="G139" s="103">
        <f>(G134/G138)/7*1000</f>
        <v>7446.4285714285716</v>
      </c>
      <c r="H139" s="103">
        <f>(H134/H138)/7*1000</f>
        <v>6148.7012987012986</v>
      </c>
      <c r="I139" s="103">
        <f>(I134/I138)/12*1000</f>
        <v>1419.1666666666667</v>
      </c>
      <c r="J139" s="103">
        <f t="shared" ref="J139:K139" si="60">(J134/J138)/12*1000</f>
        <v>3125</v>
      </c>
      <c r="K139" s="103">
        <f t="shared" si="60"/>
        <v>7291.666666666667</v>
      </c>
      <c r="L139" s="103">
        <f>(L134/L138)/12*1000</f>
        <v>9722.2222222222226</v>
      </c>
      <c r="M139" s="124">
        <f t="shared" si="36"/>
        <v>1.5811830417385386</v>
      </c>
      <c r="N139" s="124">
        <f t="shared" si="36"/>
        <v>1.1141630358697864E-3</v>
      </c>
      <c r="O139" s="51"/>
      <c r="P139" s="71"/>
      <c r="Q139" s="71"/>
      <c r="R139" s="71"/>
      <c r="S139" s="71"/>
      <c r="T139" s="71"/>
      <c r="U139" s="45"/>
      <c r="X139" s="71"/>
      <c r="Y139" s="71"/>
      <c r="Z139" s="71"/>
      <c r="AA139" s="71"/>
      <c r="AB139" s="71"/>
      <c r="AC139" s="45"/>
    </row>
    <row r="140" spans="1:29" s="26" customFormat="1" ht="53.45" customHeight="1" x14ac:dyDescent="0.2">
      <c r="A140" s="100"/>
      <c r="B140" s="100"/>
      <c r="C140" s="100" t="s">
        <v>38</v>
      </c>
      <c r="D140" s="151" t="s">
        <v>239</v>
      </c>
      <c r="E140" s="100">
        <v>122</v>
      </c>
      <c r="F140" s="102"/>
      <c r="G140" s="102"/>
      <c r="H140" s="102"/>
      <c r="I140" s="155" t="s">
        <v>184</v>
      </c>
      <c r="J140" s="155" t="s">
        <v>184</v>
      </c>
      <c r="K140" s="155" t="s">
        <v>184</v>
      </c>
      <c r="L140" s="102">
        <f>((L134-L100-L136)/L138)/12</f>
        <v>9.7222222222222232</v>
      </c>
      <c r="M140" s="104"/>
      <c r="N140" s="105"/>
      <c r="O140" s="51"/>
      <c r="P140" s="71"/>
      <c r="Q140" s="71"/>
      <c r="R140"/>
      <c r="S140"/>
      <c r="T140"/>
      <c r="U140" s="45"/>
      <c r="X140" s="71"/>
      <c r="Y140" s="71"/>
      <c r="Z140"/>
      <c r="AA140"/>
      <c r="AB140"/>
      <c r="AC140" s="45"/>
    </row>
    <row r="141" spans="1:29" s="26" customFormat="1" ht="25.5" x14ac:dyDescent="0.2">
      <c r="A141" s="100"/>
      <c r="B141" s="100">
        <v>6</v>
      </c>
      <c r="C141" s="100" t="s">
        <v>36</v>
      </c>
      <c r="D141" s="151" t="s">
        <v>240</v>
      </c>
      <c r="E141" s="100">
        <v>123</v>
      </c>
      <c r="F141" s="102"/>
      <c r="G141" s="103"/>
      <c r="H141" s="102"/>
      <c r="I141" s="155" t="s">
        <v>184</v>
      </c>
      <c r="J141" s="155" t="s">
        <v>184</v>
      </c>
      <c r="K141" s="155" t="s">
        <v>184</v>
      </c>
      <c r="L141" s="103">
        <f>L19/L138</f>
        <v>245.83333333333334</v>
      </c>
      <c r="M141" s="104"/>
      <c r="N141" s="105"/>
      <c r="O141" s="51"/>
      <c r="P141"/>
      <c r="Q141"/>
      <c r="R141"/>
      <c r="S141"/>
      <c r="T141"/>
      <c r="U141" s="45"/>
      <c r="X141"/>
      <c r="Y141"/>
      <c r="Z141"/>
      <c r="AA141"/>
      <c r="AB141"/>
      <c r="AC141" s="45"/>
    </row>
    <row r="142" spans="1:29" s="26" customFormat="1" x14ac:dyDescent="0.2">
      <c r="A142" s="156"/>
      <c r="B142" s="100">
        <v>7</v>
      </c>
      <c r="C142" s="100"/>
      <c r="D142" s="151" t="s">
        <v>62</v>
      </c>
      <c r="E142" s="100">
        <v>124</v>
      </c>
      <c r="F142" s="157" t="s">
        <v>10</v>
      </c>
      <c r="G142" s="158" t="s">
        <v>10</v>
      </c>
      <c r="H142" s="157" t="s">
        <v>10</v>
      </c>
      <c r="I142" s="157" t="s">
        <v>10</v>
      </c>
      <c r="J142" s="157" t="s">
        <v>10</v>
      </c>
      <c r="K142" s="157" t="s">
        <v>10</v>
      </c>
      <c r="L142" s="158" t="s">
        <v>10</v>
      </c>
      <c r="M142" s="159"/>
      <c r="N142" s="105"/>
      <c r="O142" s="51"/>
      <c r="P142"/>
      <c r="Q142"/>
      <c r="R142"/>
      <c r="S142"/>
      <c r="T142"/>
      <c r="U142" s="45"/>
      <c r="X142"/>
      <c r="Y142"/>
      <c r="Z142"/>
      <c r="AA142"/>
      <c r="AB142"/>
      <c r="AC142" s="45"/>
    </row>
    <row r="143" spans="1:29" x14ac:dyDescent="0.2">
      <c r="A143" s="120"/>
      <c r="B143" s="141">
        <v>8</v>
      </c>
      <c r="C143" s="141"/>
      <c r="D143" s="160" t="s">
        <v>185</v>
      </c>
      <c r="E143" s="100">
        <v>125</v>
      </c>
      <c r="F143" s="154"/>
      <c r="G143" s="161"/>
      <c r="H143" s="154"/>
      <c r="I143" s="154"/>
      <c r="J143" s="154"/>
      <c r="K143" s="154"/>
      <c r="L143" s="161"/>
      <c r="M143" s="162"/>
      <c r="N143" s="105"/>
      <c r="O143" s="51"/>
    </row>
    <row r="144" spans="1:29" s="3" customFormat="1" x14ac:dyDescent="0.2">
      <c r="A144" s="163"/>
      <c r="B144" s="164"/>
      <c r="C144" s="164"/>
      <c r="D144" s="151" t="s">
        <v>186</v>
      </c>
      <c r="E144" s="100">
        <v>126</v>
      </c>
      <c r="F144" s="157"/>
      <c r="G144" s="158" t="s">
        <v>10</v>
      </c>
      <c r="H144" s="157"/>
      <c r="I144" s="157"/>
      <c r="J144" s="157"/>
      <c r="K144" s="157"/>
      <c r="L144" s="158" t="s">
        <v>10</v>
      </c>
      <c r="M144" s="159"/>
      <c r="N144" s="105"/>
      <c r="O144" s="51"/>
    </row>
    <row r="145" spans="1:15" s="3" customFormat="1" x14ac:dyDescent="0.2">
      <c r="A145" s="163"/>
      <c r="B145" s="164"/>
      <c r="C145" s="164"/>
      <c r="D145" s="151" t="s">
        <v>187</v>
      </c>
      <c r="E145" s="100">
        <v>127</v>
      </c>
      <c r="F145" s="154"/>
      <c r="G145" s="161"/>
      <c r="H145" s="154"/>
      <c r="I145" s="154"/>
      <c r="J145" s="154"/>
      <c r="K145" s="154"/>
      <c r="L145" s="161"/>
      <c r="M145" s="162"/>
      <c r="N145" s="105"/>
      <c r="O145" s="51"/>
    </row>
    <row r="146" spans="1:15" x14ac:dyDescent="0.2">
      <c r="A146" s="120"/>
      <c r="B146" s="141"/>
      <c r="C146" s="141"/>
      <c r="D146" s="151" t="s">
        <v>188</v>
      </c>
      <c r="E146" s="100">
        <v>128</v>
      </c>
      <c r="F146" s="157" t="s">
        <v>10</v>
      </c>
      <c r="G146" s="158" t="s">
        <v>10</v>
      </c>
      <c r="H146" s="157" t="s">
        <v>10</v>
      </c>
      <c r="I146" s="157" t="s">
        <v>10</v>
      </c>
      <c r="J146" s="157" t="s">
        <v>10</v>
      </c>
      <c r="K146" s="157" t="s">
        <v>10</v>
      </c>
      <c r="L146" s="158" t="s">
        <v>10</v>
      </c>
      <c r="M146" s="159"/>
      <c r="N146" s="105"/>
      <c r="O146" s="51"/>
    </row>
    <row r="147" spans="1:15" x14ac:dyDescent="0.2">
      <c r="A147" s="120"/>
      <c r="B147" s="141"/>
      <c r="C147" s="141"/>
      <c r="D147" s="151" t="s">
        <v>189</v>
      </c>
      <c r="E147" s="100">
        <v>129</v>
      </c>
      <c r="F147" s="157" t="s">
        <v>10</v>
      </c>
      <c r="G147" s="158" t="s">
        <v>10</v>
      </c>
      <c r="H147" s="157" t="s">
        <v>10</v>
      </c>
      <c r="I147" s="157" t="s">
        <v>10</v>
      </c>
      <c r="J147" s="157" t="s">
        <v>10</v>
      </c>
      <c r="K147" s="157" t="s">
        <v>10</v>
      </c>
      <c r="L147" s="158" t="s">
        <v>10</v>
      </c>
      <c r="M147" s="159"/>
      <c r="N147" s="105"/>
      <c r="O147" s="51"/>
    </row>
    <row r="148" spans="1:15" x14ac:dyDescent="0.2">
      <c r="A148" s="120"/>
      <c r="B148" s="141"/>
      <c r="C148" s="141"/>
      <c r="D148" s="151" t="s">
        <v>190</v>
      </c>
      <c r="E148" s="100">
        <v>130</v>
      </c>
      <c r="F148" s="157" t="s">
        <v>10</v>
      </c>
      <c r="G148" s="158" t="s">
        <v>10</v>
      </c>
      <c r="H148" s="157" t="s">
        <v>10</v>
      </c>
      <c r="I148" s="157" t="s">
        <v>10</v>
      </c>
      <c r="J148" s="157" t="s">
        <v>10</v>
      </c>
      <c r="K148" s="157" t="s">
        <v>10</v>
      </c>
      <c r="L148" s="158" t="s">
        <v>10</v>
      </c>
      <c r="M148" s="159"/>
      <c r="N148" s="105"/>
      <c r="O148" s="51"/>
    </row>
    <row r="149" spans="1:15" ht="25.5" x14ac:dyDescent="0.2">
      <c r="A149" s="120"/>
      <c r="B149" s="141">
        <v>9</v>
      </c>
      <c r="C149" s="141"/>
      <c r="D149" s="151" t="s">
        <v>191</v>
      </c>
      <c r="E149" s="100">
        <v>131</v>
      </c>
      <c r="F149" s="165">
        <v>0</v>
      </c>
      <c r="G149" s="165">
        <v>0</v>
      </c>
      <c r="H149" s="165">
        <v>0</v>
      </c>
      <c r="I149" s="165">
        <v>0</v>
      </c>
      <c r="J149" s="165">
        <v>0</v>
      </c>
      <c r="K149" s="165">
        <v>0</v>
      </c>
      <c r="L149" s="165">
        <v>0</v>
      </c>
      <c r="M149" s="165">
        <v>0</v>
      </c>
      <c r="N149" s="165">
        <v>0</v>
      </c>
      <c r="O149" s="51"/>
    </row>
    <row r="150" spans="1:15" ht="17.25" customHeight="1" x14ac:dyDescent="0.2">
      <c r="A150" s="42"/>
      <c r="B150" s="259"/>
      <c r="C150" s="259"/>
      <c r="D150" s="259"/>
      <c r="E150" s="259"/>
      <c r="F150" s="259"/>
      <c r="G150" s="259"/>
      <c r="H150" s="259"/>
      <c r="I150" s="259"/>
      <c r="J150" s="259"/>
      <c r="K150" s="259"/>
      <c r="L150" s="225"/>
      <c r="M150" s="49"/>
    </row>
    <row r="151" spans="1:15" ht="17.25" customHeight="1" x14ac:dyDescent="0.2">
      <c r="A151" s="42"/>
      <c r="B151" s="43"/>
      <c r="C151" s="43"/>
      <c r="D151" s="250"/>
      <c r="E151" s="250"/>
      <c r="F151" s="250"/>
      <c r="G151" s="250"/>
      <c r="H151" s="250"/>
      <c r="I151" s="250"/>
      <c r="J151" s="250"/>
      <c r="K151" s="250"/>
      <c r="L151" s="250"/>
      <c r="M151" s="250"/>
      <c r="N151" s="250"/>
    </row>
    <row r="152" spans="1:15" s="3" customFormat="1" x14ac:dyDescent="0.2">
      <c r="A152"/>
      <c r="B152" s="248" t="s">
        <v>302</v>
      </c>
      <c r="C152" s="248"/>
      <c r="D152" s="248"/>
      <c r="E152" s="248"/>
      <c r="F152" s="248"/>
      <c r="G152" s="248"/>
      <c r="H152" s="248"/>
      <c r="I152" s="248"/>
      <c r="J152" s="248"/>
      <c r="K152" s="248"/>
      <c r="L152" s="248"/>
      <c r="M152" s="248"/>
    </row>
    <row r="153" spans="1:15" s="3" customFormat="1" x14ac:dyDescent="0.2">
      <c r="B153" s="248" t="s">
        <v>303</v>
      </c>
      <c r="C153" s="248"/>
      <c r="D153" s="248"/>
      <c r="E153" s="248"/>
      <c r="F153" s="248"/>
      <c r="G153" s="248"/>
      <c r="H153" s="248"/>
      <c r="I153" s="248"/>
      <c r="J153" s="248"/>
      <c r="K153" s="248"/>
      <c r="L153" s="248"/>
      <c r="M153" s="248"/>
    </row>
    <row r="154" spans="1:15" x14ac:dyDescent="0.2">
      <c r="B154" s="249" t="s">
        <v>304</v>
      </c>
      <c r="C154" s="249"/>
      <c r="D154" s="249"/>
      <c r="E154" s="249"/>
      <c r="F154" s="249"/>
      <c r="G154" s="249"/>
      <c r="H154" s="249"/>
      <c r="I154" s="249"/>
      <c r="J154" s="249"/>
      <c r="K154" s="249"/>
      <c r="L154" s="249"/>
      <c r="M154" s="249"/>
      <c r="N154"/>
      <c r="O154"/>
    </row>
    <row r="155" spans="1:15" x14ac:dyDescent="0.2">
      <c r="B155" s="42"/>
      <c r="C155" s="43"/>
      <c r="D155" s="43"/>
      <c r="H155"/>
      <c r="I155" s="1"/>
      <c r="J155"/>
      <c r="K155"/>
      <c r="L155" s="236"/>
      <c r="M155" s="237"/>
      <c r="N155"/>
      <c r="O155"/>
    </row>
    <row r="156" spans="1:15" x14ac:dyDescent="0.2">
      <c r="B156" s="42"/>
      <c r="C156" s="43"/>
      <c r="D156" s="43"/>
      <c r="H156"/>
      <c r="I156" s="1"/>
      <c r="J156"/>
      <c r="K156"/>
      <c r="L156" s="236"/>
      <c r="M156" s="237"/>
      <c r="N156"/>
      <c r="O156"/>
    </row>
    <row r="157" spans="1:15" ht="15" x14ac:dyDescent="0.25">
      <c r="B157" s="42"/>
      <c r="C157" s="43"/>
      <c r="D157" s="43"/>
      <c r="H157"/>
      <c r="I157" s="1"/>
      <c r="J157"/>
      <c r="K157"/>
      <c r="L157" s="238"/>
      <c r="M157" s="237"/>
      <c r="N157"/>
      <c r="O157"/>
    </row>
    <row r="158" spans="1:15" x14ac:dyDescent="0.2">
      <c r="B158" s="42"/>
      <c r="C158" s="43"/>
      <c r="D158" s="43"/>
      <c r="H158"/>
      <c r="I158" s="248" t="s">
        <v>330</v>
      </c>
      <c r="J158" s="248"/>
      <c r="K158" s="248"/>
      <c r="L158" s="248"/>
      <c r="M158" s="2"/>
      <c r="N158"/>
      <c r="O158"/>
    </row>
    <row r="159" spans="1:15" x14ac:dyDescent="0.2">
      <c r="B159" s="42"/>
      <c r="C159" s="43"/>
      <c r="D159" s="43"/>
      <c r="H159"/>
      <c r="I159" s="248" t="s">
        <v>305</v>
      </c>
      <c r="J159" s="248"/>
      <c r="K159" s="248"/>
      <c r="L159" s="248"/>
      <c r="M159" s="2"/>
      <c r="N159"/>
      <c r="O159"/>
    </row>
    <row r="160" spans="1:15" ht="15" customHeight="1" x14ac:dyDescent="0.2">
      <c r="B160" s="42"/>
      <c r="C160" s="43"/>
      <c r="D160" s="43"/>
      <c r="H160"/>
      <c r="I160" s="248" t="s">
        <v>306</v>
      </c>
      <c r="J160" s="248"/>
      <c r="K160" s="248"/>
      <c r="L160" s="248"/>
      <c r="M160" s="2"/>
      <c r="N160"/>
      <c r="O160"/>
    </row>
    <row r="161" spans="1:14" s="3" customFormat="1" x14ac:dyDescent="0.2">
      <c r="A161"/>
      <c r="B161" s="5"/>
      <c r="C161" s="44"/>
      <c r="D161" s="44"/>
      <c r="E161" s="250"/>
      <c r="F161" s="250"/>
      <c r="G161" s="250"/>
      <c r="H161" s="250"/>
      <c r="I161" s="250"/>
      <c r="J161" s="250"/>
      <c r="K161" s="250"/>
      <c r="L161" s="250"/>
      <c r="M161" s="250"/>
    </row>
    <row r="162" spans="1:14" x14ac:dyDescent="0.2">
      <c r="A162" s="42"/>
      <c r="B162" s="43"/>
      <c r="C162" s="43"/>
      <c r="D162" s="250"/>
      <c r="E162" s="250"/>
      <c r="F162" s="250"/>
      <c r="G162" s="250"/>
      <c r="H162" s="250"/>
      <c r="I162" s="250"/>
      <c r="J162" s="250"/>
      <c r="K162" s="250"/>
      <c r="L162" s="250"/>
      <c r="M162" s="250"/>
      <c r="N162" s="250"/>
    </row>
    <row r="163" spans="1:14" x14ac:dyDescent="0.2">
      <c r="A163" s="42"/>
      <c r="B163" s="43"/>
      <c r="C163" s="43"/>
      <c r="L163" s="217"/>
    </row>
    <row r="164" spans="1:14" x14ac:dyDescent="0.2">
      <c r="A164" s="42"/>
      <c r="B164" s="43"/>
      <c r="C164" s="43"/>
      <c r="I164" s="73"/>
      <c r="J164" s="73"/>
      <c r="K164" s="215"/>
      <c r="L164" s="232"/>
      <c r="M164" s="74"/>
    </row>
    <row r="165" spans="1:14" x14ac:dyDescent="0.2">
      <c r="A165" s="42"/>
      <c r="B165" s="43"/>
      <c r="C165" s="43"/>
      <c r="L165" s="217"/>
    </row>
    <row r="166" spans="1:14" x14ac:dyDescent="0.2">
      <c r="A166" s="42"/>
      <c r="B166" s="43"/>
      <c r="C166" s="43"/>
      <c r="L166" s="217"/>
    </row>
    <row r="167" spans="1:14" x14ac:dyDescent="0.2">
      <c r="A167" s="42"/>
      <c r="B167" s="43"/>
      <c r="C167" s="43"/>
      <c r="L167" s="217"/>
    </row>
    <row r="168" spans="1:14" ht="12.75" customHeight="1" x14ac:dyDescent="0.2">
      <c r="A168" s="42"/>
      <c r="B168" s="43"/>
      <c r="C168" s="43"/>
      <c r="L168" s="217"/>
    </row>
    <row r="169" spans="1:14" x14ac:dyDescent="0.2">
      <c r="A169" s="42"/>
      <c r="B169" s="43"/>
      <c r="C169" s="43"/>
      <c r="L169" s="217"/>
    </row>
    <row r="170" spans="1:14" ht="12.75" customHeight="1" x14ac:dyDescent="0.2">
      <c r="A170" s="42"/>
      <c r="B170" s="43"/>
      <c r="C170" s="43"/>
      <c r="L170" s="217"/>
    </row>
    <row r="171" spans="1:14" x14ac:dyDescent="0.2">
      <c r="A171" s="42"/>
      <c r="B171" s="43"/>
      <c r="C171" s="43"/>
      <c r="L171" s="217"/>
    </row>
    <row r="172" spans="1:14" x14ac:dyDescent="0.2">
      <c r="A172" s="42"/>
      <c r="B172" s="43"/>
      <c r="C172" s="43"/>
      <c r="L172" s="217"/>
    </row>
    <row r="173" spans="1:14" ht="13.5" customHeight="1" x14ac:dyDescent="0.2">
      <c r="A173" s="42"/>
      <c r="B173" s="43"/>
      <c r="C173" s="43"/>
      <c r="L173" s="217"/>
    </row>
    <row r="174" spans="1:14" x14ac:dyDescent="0.2">
      <c r="A174" s="42"/>
      <c r="B174" s="43"/>
      <c r="C174" s="43"/>
      <c r="L174" s="217"/>
    </row>
    <row r="175" spans="1:14" x14ac:dyDescent="0.2">
      <c r="A175" s="42"/>
      <c r="B175" s="43"/>
      <c r="C175" s="43"/>
      <c r="L175" s="217"/>
    </row>
    <row r="176" spans="1:14" x14ac:dyDescent="0.2">
      <c r="A176" s="42"/>
      <c r="B176" s="43"/>
      <c r="C176" s="43"/>
      <c r="L176" s="217"/>
    </row>
    <row r="177" spans="1:12" ht="12.75" customHeight="1" x14ac:dyDescent="0.2">
      <c r="A177" s="42"/>
      <c r="B177" s="42"/>
      <c r="C177" s="42"/>
      <c r="L177" s="217"/>
    </row>
    <row r="178" spans="1:12" x14ac:dyDescent="0.2">
      <c r="A178" s="42"/>
      <c r="B178" s="42"/>
      <c r="C178" s="42"/>
      <c r="L178" s="217"/>
    </row>
    <row r="179" spans="1:12" x14ac:dyDescent="0.2">
      <c r="A179" s="42"/>
      <c r="B179" s="42"/>
      <c r="C179" s="42"/>
      <c r="L179" s="217"/>
    </row>
    <row r="180" spans="1:12" x14ac:dyDescent="0.2">
      <c r="A180" s="42"/>
      <c r="B180" s="42"/>
      <c r="C180" s="42"/>
      <c r="L180" s="217"/>
    </row>
    <row r="181" spans="1:12" x14ac:dyDescent="0.2">
      <c r="A181" s="42"/>
      <c r="B181" s="42"/>
      <c r="C181" s="42"/>
      <c r="L181" s="217"/>
    </row>
    <row r="182" spans="1:12" x14ac:dyDescent="0.2">
      <c r="A182" s="42"/>
      <c r="B182" s="42"/>
      <c r="C182" s="42"/>
      <c r="L182" s="217"/>
    </row>
    <row r="183" spans="1:12" x14ac:dyDescent="0.2">
      <c r="A183" s="42"/>
      <c r="B183" s="42"/>
      <c r="C183" s="42"/>
      <c r="L183" s="217"/>
    </row>
    <row r="184" spans="1:12" x14ac:dyDescent="0.2">
      <c r="A184" s="42"/>
      <c r="B184" s="42"/>
      <c r="C184" s="42"/>
      <c r="L184" s="217"/>
    </row>
    <row r="185" spans="1:12" x14ac:dyDescent="0.2">
      <c r="L185" s="217"/>
    </row>
    <row r="186" spans="1:12" x14ac:dyDescent="0.2">
      <c r="L186" s="217"/>
    </row>
    <row r="187" spans="1:12" x14ac:dyDescent="0.2">
      <c r="L187" s="217"/>
    </row>
    <row r="188" spans="1:12" x14ac:dyDescent="0.2">
      <c r="L188" s="217"/>
    </row>
    <row r="189" spans="1:12" x14ac:dyDescent="0.2">
      <c r="L189" s="217"/>
    </row>
    <row r="190" spans="1:12" x14ac:dyDescent="0.2">
      <c r="L190" s="217"/>
    </row>
    <row r="191" spans="1:12" x14ac:dyDescent="0.2">
      <c r="L191" s="217"/>
    </row>
    <row r="192" spans="1:12" x14ac:dyDescent="0.2">
      <c r="L192" s="217"/>
    </row>
    <row r="193" spans="12:12" x14ac:dyDescent="0.2">
      <c r="L193" s="217"/>
    </row>
    <row r="194" spans="12:12" x14ac:dyDescent="0.2">
      <c r="L194" s="217"/>
    </row>
    <row r="195" spans="12:12" x14ac:dyDescent="0.2">
      <c r="L195" s="217"/>
    </row>
    <row r="196" spans="12:12" x14ac:dyDescent="0.2">
      <c r="L196" s="217"/>
    </row>
    <row r="197" spans="12:12" x14ac:dyDescent="0.2">
      <c r="L197" s="217"/>
    </row>
    <row r="198" spans="12:12" x14ac:dyDescent="0.2">
      <c r="L198" s="217"/>
    </row>
    <row r="199" spans="12:12" x14ac:dyDescent="0.2">
      <c r="L199" s="217"/>
    </row>
    <row r="200" spans="12:12" x14ac:dyDescent="0.2">
      <c r="L200" s="217"/>
    </row>
    <row r="201" spans="12:12" x14ac:dyDescent="0.2">
      <c r="L201" s="217"/>
    </row>
    <row r="202" spans="12:12" x14ac:dyDescent="0.2">
      <c r="L202" s="217"/>
    </row>
    <row r="203" spans="12:12" x14ac:dyDescent="0.2">
      <c r="L203" s="217"/>
    </row>
    <row r="204" spans="12:12" x14ac:dyDescent="0.2">
      <c r="L204" s="217"/>
    </row>
    <row r="205" spans="12:12" x14ac:dyDescent="0.2">
      <c r="L205" s="217"/>
    </row>
    <row r="206" spans="12:12" x14ac:dyDescent="0.2">
      <c r="L206" s="217"/>
    </row>
    <row r="207" spans="12:12" x14ac:dyDescent="0.2">
      <c r="L207" s="217"/>
    </row>
    <row r="208" spans="12:12" x14ac:dyDescent="0.2">
      <c r="L208" s="217"/>
    </row>
    <row r="209" spans="12:12" x14ac:dyDescent="0.2">
      <c r="L209" s="217"/>
    </row>
    <row r="210" spans="12:12" x14ac:dyDescent="0.2">
      <c r="L210" s="217"/>
    </row>
    <row r="211" spans="12:12" x14ac:dyDescent="0.2">
      <c r="L211" s="217"/>
    </row>
    <row r="212" spans="12:12" x14ac:dyDescent="0.2">
      <c r="L212" s="217"/>
    </row>
    <row r="213" spans="12:12" x14ac:dyDescent="0.2">
      <c r="L213" s="217"/>
    </row>
    <row r="214" spans="12:12" x14ac:dyDescent="0.2">
      <c r="L214" s="217"/>
    </row>
    <row r="215" spans="12:12" x14ac:dyDescent="0.2">
      <c r="L215" s="217"/>
    </row>
    <row r="216" spans="12:12" x14ac:dyDescent="0.2">
      <c r="L216" s="217"/>
    </row>
    <row r="217" spans="12:12" x14ac:dyDescent="0.2">
      <c r="L217" s="217"/>
    </row>
    <row r="218" spans="12:12" x14ac:dyDescent="0.2">
      <c r="L218" s="217"/>
    </row>
    <row r="219" spans="12:12" x14ac:dyDescent="0.2">
      <c r="L219" s="217"/>
    </row>
    <row r="220" spans="12:12" x14ac:dyDescent="0.2">
      <c r="L220" s="217"/>
    </row>
    <row r="221" spans="12:12" x14ac:dyDescent="0.2">
      <c r="L221" s="217"/>
    </row>
    <row r="222" spans="12:12" x14ac:dyDescent="0.2">
      <c r="L222" s="217"/>
    </row>
    <row r="223" spans="12:12" x14ac:dyDescent="0.2">
      <c r="L223" s="217"/>
    </row>
    <row r="224" spans="12:12" x14ac:dyDescent="0.2">
      <c r="L224" s="217"/>
    </row>
    <row r="225" spans="12:12" x14ac:dyDescent="0.2">
      <c r="L225" s="217"/>
    </row>
    <row r="226" spans="12:12" x14ac:dyDescent="0.2">
      <c r="L226" s="217"/>
    </row>
    <row r="227" spans="12:12" x14ac:dyDescent="0.2">
      <c r="L227" s="217"/>
    </row>
    <row r="228" spans="12:12" x14ac:dyDescent="0.2">
      <c r="L228" s="217"/>
    </row>
    <row r="229" spans="12:12" x14ac:dyDescent="0.2">
      <c r="L229" s="217"/>
    </row>
    <row r="230" spans="12:12" x14ac:dyDescent="0.2">
      <c r="L230" s="217"/>
    </row>
    <row r="231" spans="12:12" x14ac:dyDescent="0.2">
      <c r="L231" s="217"/>
    </row>
    <row r="232" spans="12:12" x14ac:dyDescent="0.2">
      <c r="L232" s="217"/>
    </row>
    <row r="233" spans="12:12" x14ac:dyDescent="0.2">
      <c r="L233" s="217"/>
    </row>
    <row r="234" spans="12:12" x14ac:dyDescent="0.2">
      <c r="L234" s="217"/>
    </row>
    <row r="235" spans="12:12" x14ac:dyDescent="0.2">
      <c r="L235" s="217"/>
    </row>
    <row r="236" spans="12:12" x14ac:dyDescent="0.2">
      <c r="L236" s="217"/>
    </row>
    <row r="237" spans="12:12" x14ac:dyDescent="0.2">
      <c r="L237" s="217"/>
    </row>
    <row r="238" spans="12:12" x14ac:dyDescent="0.2">
      <c r="L238" s="217"/>
    </row>
    <row r="239" spans="12:12" x14ac:dyDescent="0.2">
      <c r="L239" s="217"/>
    </row>
    <row r="240" spans="12:12" x14ac:dyDescent="0.2">
      <c r="L240" s="217"/>
    </row>
    <row r="241" spans="12:12" x14ac:dyDescent="0.2">
      <c r="L241" s="217"/>
    </row>
    <row r="242" spans="12:12" x14ac:dyDescent="0.2">
      <c r="L242" s="217"/>
    </row>
    <row r="243" spans="12:12" x14ac:dyDescent="0.2">
      <c r="L243" s="217"/>
    </row>
    <row r="244" spans="12:12" x14ac:dyDescent="0.2">
      <c r="L244" s="217"/>
    </row>
    <row r="245" spans="12:12" x14ac:dyDescent="0.2">
      <c r="L245" s="217"/>
    </row>
    <row r="246" spans="12:12" x14ac:dyDescent="0.2">
      <c r="L246" s="217"/>
    </row>
    <row r="247" spans="12:12" x14ac:dyDescent="0.2">
      <c r="L247" s="217"/>
    </row>
    <row r="248" spans="12:12" x14ac:dyDescent="0.2">
      <c r="L248" s="217"/>
    </row>
    <row r="249" spans="12:12" x14ac:dyDescent="0.2">
      <c r="L249" s="217"/>
    </row>
    <row r="250" spans="12:12" x14ac:dyDescent="0.2">
      <c r="L250" s="217"/>
    </row>
    <row r="251" spans="12:12" x14ac:dyDescent="0.2">
      <c r="L251" s="217"/>
    </row>
    <row r="252" spans="12:12" x14ac:dyDescent="0.2">
      <c r="L252" s="217"/>
    </row>
    <row r="253" spans="12:12" x14ac:dyDescent="0.2">
      <c r="L253" s="217"/>
    </row>
    <row r="254" spans="12:12" x14ac:dyDescent="0.2">
      <c r="L254" s="217"/>
    </row>
    <row r="255" spans="12:12" x14ac:dyDescent="0.2">
      <c r="L255" s="217"/>
    </row>
    <row r="256" spans="12:12" x14ac:dyDescent="0.2">
      <c r="L256" s="217"/>
    </row>
    <row r="257" spans="12:12" x14ac:dyDescent="0.2">
      <c r="L257" s="217"/>
    </row>
    <row r="258" spans="12:12" x14ac:dyDescent="0.2">
      <c r="L258" s="217"/>
    </row>
    <row r="259" spans="12:12" x14ac:dyDescent="0.2">
      <c r="L259" s="217"/>
    </row>
    <row r="260" spans="12:12" x14ac:dyDescent="0.2">
      <c r="L260" s="217"/>
    </row>
    <row r="261" spans="12:12" x14ac:dyDescent="0.2">
      <c r="L261" s="217"/>
    </row>
    <row r="262" spans="12:12" x14ac:dyDescent="0.2">
      <c r="L262" s="217"/>
    </row>
    <row r="263" spans="12:12" x14ac:dyDescent="0.2">
      <c r="L263" s="217"/>
    </row>
    <row r="264" spans="12:12" x14ac:dyDescent="0.2">
      <c r="L264" s="217"/>
    </row>
    <row r="265" spans="12:12" x14ac:dyDescent="0.2">
      <c r="L265" s="217"/>
    </row>
    <row r="266" spans="12:12" x14ac:dyDescent="0.2">
      <c r="L266" s="217"/>
    </row>
    <row r="267" spans="12:12" x14ac:dyDescent="0.2">
      <c r="L267" s="217"/>
    </row>
    <row r="268" spans="12:12" x14ac:dyDescent="0.2">
      <c r="L268" s="217"/>
    </row>
    <row r="269" spans="12:12" x14ac:dyDescent="0.2">
      <c r="L269" s="217"/>
    </row>
    <row r="270" spans="12:12" x14ac:dyDescent="0.2">
      <c r="L270" s="217"/>
    </row>
    <row r="271" spans="12:12" x14ac:dyDescent="0.2">
      <c r="L271" s="217"/>
    </row>
    <row r="272" spans="12:12" x14ac:dyDescent="0.2">
      <c r="L272" s="217"/>
    </row>
    <row r="273" spans="12:12" x14ac:dyDescent="0.2">
      <c r="L273" s="217"/>
    </row>
    <row r="274" spans="12:12" x14ac:dyDescent="0.2">
      <c r="L274" s="217"/>
    </row>
    <row r="275" spans="12:12" x14ac:dyDescent="0.2">
      <c r="L275" s="217"/>
    </row>
    <row r="276" spans="12:12" x14ac:dyDescent="0.2">
      <c r="L276" s="217"/>
    </row>
    <row r="277" spans="12:12" x14ac:dyDescent="0.2">
      <c r="L277" s="217"/>
    </row>
    <row r="278" spans="12:12" x14ac:dyDescent="0.2">
      <c r="L278" s="217"/>
    </row>
    <row r="279" spans="12:12" x14ac:dyDescent="0.2">
      <c r="L279" s="217"/>
    </row>
    <row r="280" spans="12:12" x14ac:dyDescent="0.2">
      <c r="L280" s="217"/>
    </row>
    <row r="281" spans="12:12" x14ac:dyDescent="0.2">
      <c r="L281" s="217"/>
    </row>
    <row r="282" spans="12:12" x14ac:dyDescent="0.2">
      <c r="L282" s="217"/>
    </row>
    <row r="283" spans="12:12" x14ac:dyDescent="0.2">
      <c r="L283" s="217"/>
    </row>
    <row r="284" spans="12:12" x14ac:dyDescent="0.2">
      <c r="L284" s="217"/>
    </row>
    <row r="285" spans="12:12" x14ac:dyDescent="0.2">
      <c r="L285" s="217"/>
    </row>
    <row r="286" spans="12:12" x14ac:dyDescent="0.2">
      <c r="L286" s="217"/>
    </row>
    <row r="287" spans="12:12" x14ac:dyDescent="0.2">
      <c r="L287" s="217"/>
    </row>
    <row r="288" spans="12:12" x14ac:dyDescent="0.2">
      <c r="L288" s="217"/>
    </row>
    <row r="289" spans="12:12" x14ac:dyDescent="0.2">
      <c r="L289" s="217"/>
    </row>
    <row r="290" spans="12:12" x14ac:dyDescent="0.2">
      <c r="L290" s="217"/>
    </row>
    <row r="291" spans="12:12" x14ac:dyDescent="0.2">
      <c r="L291" s="217"/>
    </row>
    <row r="292" spans="12:12" x14ac:dyDescent="0.2">
      <c r="L292" s="217"/>
    </row>
    <row r="293" spans="12:12" x14ac:dyDescent="0.2">
      <c r="L293" s="217"/>
    </row>
    <row r="294" spans="12:12" x14ac:dyDescent="0.2">
      <c r="L294" s="217"/>
    </row>
    <row r="295" spans="12:12" x14ac:dyDescent="0.2">
      <c r="L295" s="217"/>
    </row>
    <row r="296" spans="12:12" x14ac:dyDescent="0.2">
      <c r="L296" s="217"/>
    </row>
    <row r="297" spans="12:12" x14ac:dyDescent="0.2">
      <c r="L297" s="217"/>
    </row>
    <row r="298" spans="12:12" x14ac:dyDescent="0.2">
      <c r="L298" s="217"/>
    </row>
    <row r="299" spans="12:12" x14ac:dyDescent="0.2">
      <c r="L299" s="217"/>
    </row>
    <row r="300" spans="12:12" x14ac:dyDescent="0.2">
      <c r="L300" s="217"/>
    </row>
    <row r="301" spans="12:12" x14ac:dyDescent="0.2">
      <c r="L301" s="217"/>
    </row>
    <row r="302" spans="12:12" x14ac:dyDescent="0.2">
      <c r="L302" s="217"/>
    </row>
    <row r="303" spans="12:12" x14ac:dyDescent="0.2">
      <c r="L303" s="217"/>
    </row>
    <row r="304" spans="12:12" x14ac:dyDescent="0.2">
      <c r="L304" s="217"/>
    </row>
    <row r="305" spans="12:12" x14ac:dyDescent="0.2">
      <c r="L305" s="217"/>
    </row>
    <row r="306" spans="12:12" x14ac:dyDescent="0.2">
      <c r="L306" s="217"/>
    </row>
    <row r="307" spans="12:12" x14ac:dyDescent="0.2">
      <c r="L307" s="217"/>
    </row>
    <row r="308" spans="12:12" x14ac:dyDescent="0.2">
      <c r="L308" s="217"/>
    </row>
    <row r="309" spans="12:12" x14ac:dyDescent="0.2">
      <c r="L309" s="217"/>
    </row>
    <row r="310" spans="12:12" x14ac:dyDescent="0.2">
      <c r="L310" s="217"/>
    </row>
    <row r="311" spans="12:12" x14ac:dyDescent="0.2">
      <c r="L311" s="217"/>
    </row>
    <row r="312" spans="12:12" x14ac:dyDescent="0.2">
      <c r="L312" s="217"/>
    </row>
    <row r="313" spans="12:12" x14ac:dyDescent="0.2">
      <c r="L313" s="217"/>
    </row>
    <row r="314" spans="12:12" x14ac:dyDescent="0.2">
      <c r="L314" s="217"/>
    </row>
    <row r="315" spans="12:12" x14ac:dyDescent="0.2">
      <c r="L315" s="217"/>
    </row>
    <row r="316" spans="12:12" x14ac:dyDescent="0.2">
      <c r="L316" s="217"/>
    </row>
    <row r="317" spans="12:12" x14ac:dyDescent="0.2">
      <c r="L317" s="217"/>
    </row>
    <row r="318" spans="12:12" x14ac:dyDescent="0.2">
      <c r="L318" s="217"/>
    </row>
    <row r="319" spans="12:12" x14ac:dyDescent="0.2">
      <c r="L319" s="217"/>
    </row>
    <row r="320" spans="12:12" x14ac:dyDescent="0.2">
      <c r="L320" s="217"/>
    </row>
    <row r="321" spans="12:12" x14ac:dyDescent="0.2">
      <c r="L321" s="217"/>
    </row>
    <row r="322" spans="12:12" x14ac:dyDescent="0.2">
      <c r="L322" s="217"/>
    </row>
    <row r="323" spans="12:12" x14ac:dyDescent="0.2">
      <c r="L323" s="217"/>
    </row>
    <row r="324" spans="12:12" x14ac:dyDescent="0.2">
      <c r="L324" s="217"/>
    </row>
    <row r="325" spans="12:12" x14ac:dyDescent="0.2">
      <c r="L325" s="217"/>
    </row>
    <row r="326" spans="12:12" x14ac:dyDescent="0.2">
      <c r="L326" s="217"/>
    </row>
    <row r="327" spans="12:12" x14ac:dyDescent="0.2">
      <c r="L327" s="217"/>
    </row>
    <row r="328" spans="12:12" x14ac:dyDescent="0.2">
      <c r="L328" s="217"/>
    </row>
    <row r="329" spans="12:12" x14ac:dyDescent="0.2">
      <c r="L329" s="217"/>
    </row>
    <row r="330" spans="12:12" x14ac:dyDescent="0.2">
      <c r="L330" s="217"/>
    </row>
    <row r="331" spans="12:12" x14ac:dyDescent="0.2">
      <c r="L331" s="217"/>
    </row>
    <row r="332" spans="12:12" x14ac:dyDescent="0.2">
      <c r="L332" s="217"/>
    </row>
    <row r="333" spans="12:12" x14ac:dyDescent="0.2">
      <c r="L333" s="217"/>
    </row>
    <row r="334" spans="12:12" x14ac:dyDescent="0.2">
      <c r="L334" s="217"/>
    </row>
    <row r="335" spans="12:12" x14ac:dyDescent="0.2">
      <c r="L335" s="217"/>
    </row>
    <row r="336" spans="12:12" x14ac:dyDescent="0.2">
      <c r="L336" s="217"/>
    </row>
    <row r="337" spans="12:12" x14ac:dyDescent="0.2">
      <c r="L337" s="217"/>
    </row>
    <row r="338" spans="12:12" x14ac:dyDescent="0.2">
      <c r="L338" s="217"/>
    </row>
    <row r="339" spans="12:12" x14ac:dyDescent="0.2">
      <c r="L339" s="217"/>
    </row>
    <row r="340" spans="12:12" x14ac:dyDescent="0.2">
      <c r="L340" s="217"/>
    </row>
    <row r="341" spans="12:12" x14ac:dyDescent="0.2">
      <c r="L341" s="217"/>
    </row>
    <row r="342" spans="12:12" x14ac:dyDescent="0.2">
      <c r="L342" s="217"/>
    </row>
    <row r="343" spans="12:12" x14ac:dyDescent="0.2">
      <c r="L343" s="217"/>
    </row>
    <row r="344" spans="12:12" x14ac:dyDescent="0.2">
      <c r="L344" s="217"/>
    </row>
    <row r="345" spans="12:12" x14ac:dyDescent="0.2">
      <c r="L345" s="217"/>
    </row>
    <row r="346" spans="12:12" x14ac:dyDescent="0.2">
      <c r="L346" s="217"/>
    </row>
    <row r="347" spans="12:12" x14ac:dyDescent="0.2">
      <c r="L347" s="217"/>
    </row>
    <row r="348" spans="12:12" x14ac:dyDescent="0.2">
      <c r="L348" s="217"/>
    </row>
    <row r="349" spans="12:12" x14ac:dyDescent="0.2">
      <c r="L349" s="217"/>
    </row>
    <row r="350" spans="12:12" x14ac:dyDescent="0.2">
      <c r="L350" s="217"/>
    </row>
    <row r="351" spans="12:12" x14ac:dyDescent="0.2">
      <c r="L351" s="217"/>
    </row>
    <row r="352" spans="12:12" x14ac:dyDescent="0.2">
      <c r="L352" s="217"/>
    </row>
    <row r="353" spans="12:12" x14ac:dyDescent="0.2">
      <c r="L353" s="217"/>
    </row>
    <row r="354" spans="12:12" x14ac:dyDescent="0.2">
      <c r="L354" s="217"/>
    </row>
    <row r="355" spans="12:12" x14ac:dyDescent="0.2">
      <c r="L355" s="217"/>
    </row>
    <row r="356" spans="12:12" x14ac:dyDescent="0.2">
      <c r="L356" s="217"/>
    </row>
    <row r="357" spans="12:12" x14ac:dyDescent="0.2">
      <c r="L357" s="217"/>
    </row>
    <row r="358" spans="12:12" x14ac:dyDescent="0.2">
      <c r="L358" s="217"/>
    </row>
    <row r="359" spans="12:12" x14ac:dyDescent="0.2">
      <c r="L359" s="217"/>
    </row>
    <row r="360" spans="12:12" x14ac:dyDescent="0.2">
      <c r="L360" s="217"/>
    </row>
    <row r="361" spans="12:12" x14ac:dyDescent="0.2">
      <c r="L361" s="217"/>
    </row>
    <row r="362" spans="12:12" x14ac:dyDescent="0.2">
      <c r="L362" s="217"/>
    </row>
    <row r="363" spans="12:12" x14ac:dyDescent="0.2">
      <c r="L363" s="217"/>
    </row>
    <row r="364" spans="12:12" x14ac:dyDescent="0.2">
      <c r="L364" s="217"/>
    </row>
    <row r="365" spans="12:12" x14ac:dyDescent="0.2">
      <c r="L365" s="217"/>
    </row>
    <row r="366" spans="12:12" x14ac:dyDescent="0.2">
      <c r="L366" s="217"/>
    </row>
    <row r="367" spans="12:12" x14ac:dyDescent="0.2">
      <c r="L367" s="217"/>
    </row>
    <row r="368" spans="12:12" x14ac:dyDescent="0.2">
      <c r="L368" s="217"/>
    </row>
    <row r="369" spans="12:12" x14ac:dyDescent="0.2">
      <c r="L369" s="217"/>
    </row>
    <row r="370" spans="12:12" x14ac:dyDescent="0.2">
      <c r="L370" s="217"/>
    </row>
    <row r="371" spans="12:12" x14ac:dyDescent="0.2">
      <c r="L371" s="217"/>
    </row>
    <row r="372" spans="12:12" x14ac:dyDescent="0.2">
      <c r="L372" s="217"/>
    </row>
    <row r="373" spans="12:12" x14ac:dyDescent="0.2">
      <c r="L373" s="217"/>
    </row>
    <row r="374" spans="12:12" x14ac:dyDescent="0.2">
      <c r="L374" s="217"/>
    </row>
    <row r="375" spans="12:12" x14ac:dyDescent="0.2">
      <c r="L375" s="217"/>
    </row>
    <row r="376" spans="12:12" x14ac:dyDescent="0.2">
      <c r="L376" s="217"/>
    </row>
    <row r="377" spans="12:12" x14ac:dyDescent="0.2">
      <c r="L377" s="217"/>
    </row>
    <row r="378" spans="12:12" x14ac:dyDescent="0.2">
      <c r="L378" s="217"/>
    </row>
    <row r="379" spans="12:12" x14ac:dyDescent="0.2">
      <c r="L379" s="217"/>
    </row>
    <row r="380" spans="12:12" x14ac:dyDescent="0.2">
      <c r="L380" s="217"/>
    </row>
    <row r="381" spans="12:12" x14ac:dyDescent="0.2">
      <c r="L381" s="217"/>
    </row>
    <row r="382" spans="12:12" x14ac:dyDescent="0.2">
      <c r="L382" s="217"/>
    </row>
    <row r="383" spans="12:12" x14ac:dyDescent="0.2">
      <c r="L383" s="217"/>
    </row>
    <row r="384" spans="12:12" x14ac:dyDescent="0.2">
      <c r="L384" s="217"/>
    </row>
    <row r="385" spans="12:12" x14ac:dyDescent="0.2">
      <c r="L385" s="217"/>
    </row>
    <row r="386" spans="12:12" x14ac:dyDescent="0.2">
      <c r="L386" s="217"/>
    </row>
    <row r="387" spans="12:12" x14ac:dyDescent="0.2">
      <c r="L387" s="217"/>
    </row>
    <row r="388" spans="12:12" x14ac:dyDescent="0.2">
      <c r="L388" s="217"/>
    </row>
    <row r="389" spans="12:12" x14ac:dyDescent="0.2">
      <c r="L389" s="217"/>
    </row>
    <row r="390" spans="12:12" x14ac:dyDescent="0.2">
      <c r="L390" s="217"/>
    </row>
    <row r="391" spans="12:12" x14ac:dyDescent="0.2">
      <c r="L391" s="217"/>
    </row>
    <row r="392" spans="12:12" x14ac:dyDescent="0.2">
      <c r="L392" s="217"/>
    </row>
    <row r="393" spans="12:12" x14ac:dyDescent="0.2">
      <c r="L393" s="217"/>
    </row>
    <row r="394" spans="12:12" x14ac:dyDescent="0.2">
      <c r="L394" s="217"/>
    </row>
    <row r="395" spans="12:12" x14ac:dyDescent="0.2">
      <c r="L395" s="217"/>
    </row>
    <row r="396" spans="12:12" x14ac:dyDescent="0.2">
      <c r="L396" s="217"/>
    </row>
    <row r="397" spans="12:12" x14ac:dyDescent="0.2">
      <c r="L397" s="217"/>
    </row>
    <row r="398" spans="12:12" x14ac:dyDescent="0.2">
      <c r="L398" s="217"/>
    </row>
    <row r="399" spans="12:12" x14ac:dyDescent="0.2">
      <c r="L399" s="217"/>
    </row>
    <row r="400" spans="12:12" x14ac:dyDescent="0.2">
      <c r="L400" s="217"/>
    </row>
    <row r="401" spans="12:12" x14ac:dyDescent="0.2">
      <c r="L401" s="217"/>
    </row>
    <row r="402" spans="12:12" x14ac:dyDescent="0.2">
      <c r="L402" s="217"/>
    </row>
    <row r="403" spans="12:12" x14ac:dyDescent="0.2">
      <c r="L403" s="217"/>
    </row>
    <row r="404" spans="12:12" x14ac:dyDescent="0.2">
      <c r="L404" s="217"/>
    </row>
    <row r="405" spans="12:12" x14ac:dyDescent="0.2">
      <c r="L405" s="217"/>
    </row>
    <row r="406" spans="12:12" x14ac:dyDescent="0.2">
      <c r="L406" s="217"/>
    </row>
    <row r="407" spans="12:12" x14ac:dyDescent="0.2">
      <c r="L407" s="217"/>
    </row>
    <row r="408" spans="12:12" x14ac:dyDescent="0.2">
      <c r="L408" s="217"/>
    </row>
    <row r="409" spans="12:12" x14ac:dyDescent="0.2">
      <c r="L409" s="217"/>
    </row>
    <row r="410" spans="12:12" x14ac:dyDescent="0.2">
      <c r="L410" s="217"/>
    </row>
    <row r="411" spans="12:12" x14ac:dyDescent="0.2">
      <c r="L411" s="217"/>
    </row>
    <row r="412" spans="12:12" x14ac:dyDescent="0.2">
      <c r="L412" s="217"/>
    </row>
    <row r="413" spans="12:12" x14ac:dyDescent="0.2">
      <c r="L413" s="217"/>
    </row>
    <row r="414" spans="12:12" x14ac:dyDescent="0.2">
      <c r="L414" s="217"/>
    </row>
    <row r="415" spans="12:12" x14ac:dyDescent="0.2">
      <c r="L415" s="217"/>
    </row>
    <row r="416" spans="12:12" x14ac:dyDescent="0.2">
      <c r="L416" s="217"/>
    </row>
    <row r="417" spans="12:12" x14ac:dyDescent="0.2">
      <c r="L417" s="217"/>
    </row>
    <row r="418" spans="12:12" x14ac:dyDescent="0.2">
      <c r="L418" s="217"/>
    </row>
    <row r="419" spans="12:12" x14ac:dyDescent="0.2">
      <c r="L419" s="217"/>
    </row>
    <row r="420" spans="12:12" x14ac:dyDescent="0.2">
      <c r="L420" s="217"/>
    </row>
    <row r="421" spans="12:12" x14ac:dyDescent="0.2">
      <c r="L421" s="217"/>
    </row>
    <row r="422" spans="12:12" x14ac:dyDescent="0.2">
      <c r="L422" s="217"/>
    </row>
    <row r="423" spans="12:12" x14ac:dyDescent="0.2">
      <c r="L423" s="217"/>
    </row>
    <row r="424" spans="12:12" x14ac:dyDescent="0.2">
      <c r="L424" s="217"/>
    </row>
    <row r="425" spans="12:12" x14ac:dyDescent="0.2">
      <c r="L425" s="217"/>
    </row>
    <row r="426" spans="12:12" x14ac:dyDescent="0.2">
      <c r="L426" s="217"/>
    </row>
    <row r="427" spans="12:12" x14ac:dyDescent="0.2">
      <c r="L427" s="217"/>
    </row>
    <row r="428" spans="12:12" x14ac:dyDescent="0.2">
      <c r="L428" s="217"/>
    </row>
    <row r="429" spans="12:12" x14ac:dyDescent="0.2">
      <c r="L429" s="217"/>
    </row>
    <row r="430" spans="12:12" x14ac:dyDescent="0.2">
      <c r="L430" s="217"/>
    </row>
    <row r="431" spans="12:12" x14ac:dyDescent="0.2">
      <c r="L431" s="217"/>
    </row>
    <row r="432" spans="12:12" x14ac:dyDescent="0.2">
      <c r="L432" s="217"/>
    </row>
    <row r="433" spans="12:12" x14ac:dyDescent="0.2">
      <c r="L433" s="217"/>
    </row>
    <row r="434" spans="12:12" x14ac:dyDescent="0.2">
      <c r="L434" s="217"/>
    </row>
    <row r="435" spans="12:12" x14ac:dyDescent="0.2">
      <c r="L435" s="217"/>
    </row>
    <row r="436" spans="12:12" x14ac:dyDescent="0.2">
      <c r="L436" s="217"/>
    </row>
    <row r="437" spans="12:12" x14ac:dyDescent="0.2">
      <c r="L437" s="217"/>
    </row>
    <row r="438" spans="12:12" x14ac:dyDescent="0.2">
      <c r="L438" s="217"/>
    </row>
    <row r="439" spans="12:12" x14ac:dyDescent="0.2">
      <c r="L439" s="217"/>
    </row>
    <row r="440" spans="12:12" x14ac:dyDescent="0.2">
      <c r="L440" s="217"/>
    </row>
    <row r="441" spans="12:12" x14ac:dyDescent="0.2">
      <c r="L441" s="217"/>
    </row>
    <row r="442" spans="12:12" x14ac:dyDescent="0.2">
      <c r="L442" s="217"/>
    </row>
    <row r="443" spans="12:12" x14ac:dyDescent="0.2">
      <c r="L443" s="217"/>
    </row>
    <row r="444" spans="12:12" x14ac:dyDescent="0.2">
      <c r="L444" s="217"/>
    </row>
    <row r="445" spans="12:12" x14ac:dyDescent="0.2">
      <c r="L445" s="217"/>
    </row>
    <row r="446" spans="12:12" x14ac:dyDescent="0.2">
      <c r="L446" s="217"/>
    </row>
    <row r="447" spans="12:12" x14ac:dyDescent="0.2">
      <c r="L447" s="217"/>
    </row>
    <row r="448" spans="12:12" x14ac:dyDescent="0.2">
      <c r="L448" s="217"/>
    </row>
    <row r="449" spans="12:12" x14ac:dyDescent="0.2">
      <c r="L449" s="217"/>
    </row>
    <row r="450" spans="12:12" x14ac:dyDescent="0.2">
      <c r="L450" s="217"/>
    </row>
    <row r="451" spans="12:12" x14ac:dyDescent="0.2">
      <c r="L451" s="217"/>
    </row>
    <row r="452" spans="12:12" x14ac:dyDescent="0.2">
      <c r="L452" s="217"/>
    </row>
    <row r="453" spans="12:12" x14ac:dyDescent="0.2">
      <c r="L453" s="217"/>
    </row>
    <row r="454" spans="12:12" x14ac:dyDescent="0.2">
      <c r="L454" s="217"/>
    </row>
    <row r="455" spans="12:12" x14ac:dyDescent="0.2">
      <c r="L455" s="217"/>
    </row>
    <row r="456" spans="12:12" x14ac:dyDescent="0.2">
      <c r="L456" s="217"/>
    </row>
    <row r="457" spans="12:12" x14ac:dyDescent="0.2">
      <c r="L457" s="217"/>
    </row>
    <row r="458" spans="12:12" x14ac:dyDescent="0.2">
      <c r="L458" s="217"/>
    </row>
    <row r="459" spans="12:12" x14ac:dyDescent="0.2">
      <c r="L459" s="217"/>
    </row>
    <row r="460" spans="12:12" x14ac:dyDescent="0.2">
      <c r="L460" s="217"/>
    </row>
    <row r="461" spans="12:12" x14ac:dyDescent="0.2">
      <c r="L461" s="217"/>
    </row>
    <row r="462" spans="12:12" x14ac:dyDescent="0.2">
      <c r="L462" s="217"/>
    </row>
    <row r="463" spans="12:12" x14ac:dyDescent="0.2">
      <c r="L463" s="217"/>
    </row>
    <row r="464" spans="12:12" x14ac:dyDescent="0.2">
      <c r="L464" s="217"/>
    </row>
    <row r="465" spans="12:12" x14ac:dyDescent="0.2">
      <c r="L465" s="217"/>
    </row>
    <row r="466" spans="12:12" x14ac:dyDescent="0.2">
      <c r="L466" s="217"/>
    </row>
    <row r="467" spans="12:12" x14ac:dyDescent="0.2">
      <c r="L467" s="217"/>
    </row>
    <row r="468" spans="12:12" x14ac:dyDescent="0.2">
      <c r="L468" s="217"/>
    </row>
    <row r="469" spans="12:12" x14ac:dyDescent="0.2">
      <c r="L469" s="217"/>
    </row>
    <row r="470" spans="12:12" x14ac:dyDescent="0.2">
      <c r="L470" s="217"/>
    </row>
    <row r="471" spans="12:12" x14ac:dyDescent="0.2">
      <c r="L471" s="217"/>
    </row>
    <row r="472" spans="12:12" x14ac:dyDescent="0.2">
      <c r="L472" s="217"/>
    </row>
    <row r="473" spans="12:12" x14ac:dyDescent="0.2">
      <c r="L473" s="217"/>
    </row>
    <row r="474" spans="12:12" x14ac:dyDescent="0.2">
      <c r="L474" s="217"/>
    </row>
    <row r="475" spans="12:12" x14ac:dyDescent="0.2">
      <c r="L475" s="217"/>
    </row>
    <row r="476" spans="12:12" x14ac:dyDescent="0.2">
      <c r="L476" s="217"/>
    </row>
    <row r="477" spans="12:12" x14ac:dyDescent="0.2">
      <c r="L477" s="217"/>
    </row>
    <row r="478" spans="12:12" x14ac:dyDescent="0.2">
      <c r="L478" s="217"/>
    </row>
    <row r="479" spans="12:12" x14ac:dyDescent="0.2">
      <c r="L479" s="217"/>
    </row>
    <row r="480" spans="12:12" x14ac:dyDescent="0.2">
      <c r="L480" s="217"/>
    </row>
    <row r="481" spans="12:12" x14ac:dyDescent="0.2">
      <c r="L481" s="217"/>
    </row>
    <row r="482" spans="12:12" x14ac:dyDescent="0.2">
      <c r="L482" s="217"/>
    </row>
    <row r="483" spans="12:12" x14ac:dyDescent="0.2">
      <c r="L483" s="217"/>
    </row>
    <row r="484" spans="12:12" x14ac:dyDescent="0.2">
      <c r="L484" s="217"/>
    </row>
    <row r="485" spans="12:12" x14ac:dyDescent="0.2">
      <c r="L485" s="217"/>
    </row>
    <row r="486" spans="12:12" x14ac:dyDescent="0.2">
      <c r="L486" s="217"/>
    </row>
    <row r="487" spans="12:12" x14ac:dyDescent="0.2">
      <c r="L487" s="217"/>
    </row>
    <row r="488" spans="12:12" x14ac:dyDescent="0.2">
      <c r="L488" s="217"/>
    </row>
    <row r="489" spans="12:12" x14ac:dyDescent="0.2">
      <c r="L489" s="217"/>
    </row>
    <row r="490" spans="12:12" x14ac:dyDescent="0.2">
      <c r="L490" s="217"/>
    </row>
    <row r="491" spans="12:12" x14ac:dyDescent="0.2">
      <c r="L491" s="217"/>
    </row>
    <row r="492" spans="12:12" x14ac:dyDescent="0.2">
      <c r="L492" s="217"/>
    </row>
    <row r="493" spans="12:12" x14ac:dyDescent="0.2">
      <c r="L493" s="217"/>
    </row>
    <row r="494" spans="12:12" x14ac:dyDescent="0.2">
      <c r="L494" s="217"/>
    </row>
    <row r="495" spans="12:12" x14ac:dyDescent="0.2">
      <c r="L495" s="217"/>
    </row>
    <row r="496" spans="12:12" x14ac:dyDescent="0.2">
      <c r="L496" s="217"/>
    </row>
    <row r="497" spans="12:12" x14ac:dyDescent="0.2">
      <c r="L497" s="217"/>
    </row>
    <row r="498" spans="12:12" x14ac:dyDescent="0.2">
      <c r="L498" s="217"/>
    </row>
    <row r="499" spans="12:12" x14ac:dyDescent="0.2">
      <c r="L499" s="217"/>
    </row>
    <row r="500" spans="12:12" x14ac:dyDescent="0.2">
      <c r="L500" s="217"/>
    </row>
    <row r="501" spans="12:12" x14ac:dyDescent="0.2">
      <c r="L501" s="217"/>
    </row>
    <row r="502" spans="12:12" x14ac:dyDescent="0.2">
      <c r="L502" s="217"/>
    </row>
    <row r="503" spans="12:12" x14ac:dyDescent="0.2">
      <c r="L503" s="217"/>
    </row>
    <row r="504" spans="12:12" x14ac:dyDescent="0.2">
      <c r="L504" s="217"/>
    </row>
    <row r="505" spans="12:12" x14ac:dyDescent="0.2">
      <c r="L505" s="217"/>
    </row>
    <row r="506" spans="12:12" x14ac:dyDescent="0.2">
      <c r="L506" s="217"/>
    </row>
    <row r="507" spans="12:12" x14ac:dyDescent="0.2">
      <c r="L507" s="217"/>
    </row>
    <row r="508" spans="12:12" x14ac:dyDescent="0.2">
      <c r="L508" s="217"/>
    </row>
    <row r="509" spans="12:12" x14ac:dyDescent="0.2">
      <c r="L509" s="217"/>
    </row>
    <row r="510" spans="12:12" x14ac:dyDescent="0.2">
      <c r="L510" s="217"/>
    </row>
    <row r="511" spans="12:12" x14ac:dyDescent="0.2">
      <c r="L511" s="217"/>
    </row>
    <row r="512" spans="12:12" x14ac:dyDescent="0.2">
      <c r="L512" s="217"/>
    </row>
    <row r="513" spans="12:12" x14ac:dyDescent="0.2">
      <c r="L513" s="217"/>
    </row>
    <row r="514" spans="12:12" x14ac:dyDescent="0.2">
      <c r="L514" s="217"/>
    </row>
    <row r="515" spans="12:12" x14ac:dyDescent="0.2">
      <c r="L515" s="217"/>
    </row>
    <row r="516" spans="12:12" x14ac:dyDescent="0.2">
      <c r="L516" s="217"/>
    </row>
    <row r="517" spans="12:12" x14ac:dyDescent="0.2">
      <c r="L517" s="217"/>
    </row>
    <row r="518" spans="12:12" x14ac:dyDescent="0.2">
      <c r="L518" s="217"/>
    </row>
    <row r="519" spans="12:12" x14ac:dyDescent="0.2">
      <c r="L519" s="217"/>
    </row>
    <row r="520" spans="12:12" x14ac:dyDescent="0.2">
      <c r="L520" s="217"/>
    </row>
    <row r="521" spans="12:12" x14ac:dyDescent="0.2">
      <c r="L521" s="217"/>
    </row>
    <row r="522" spans="12:12" x14ac:dyDescent="0.2">
      <c r="L522" s="217"/>
    </row>
    <row r="523" spans="12:12" x14ac:dyDescent="0.2">
      <c r="L523" s="217"/>
    </row>
    <row r="524" spans="12:12" x14ac:dyDescent="0.2">
      <c r="L524" s="217"/>
    </row>
    <row r="525" spans="12:12" x14ac:dyDescent="0.2">
      <c r="L525" s="217"/>
    </row>
    <row r="526" spans="12:12" x14ac:dyDescent="0.2">
      <c r="L526" s="217"/>
    </row>
    <row r="527" spans="12:12" x14ac:dyDescent="0.2">
      <c r="L527" s="217"/>
    </row>
    <row r="528" spans="12:12" x14ac:dyDescent="0.2">
      <c r="L528" s="217"/>
    </row>
    <row r="529" spans="12:12" x14ac:dyDescent="0.2">
      <c r="L529" s="217"/>
    </row>
    <row r="530" spans="12:12" x14ac:dyDescent="0.2">
      <c r="L530" s="217"/>
    </row>
    <row r="531" spans="12:12" x14ac:dyDescent="0.2">
      <c r="L531" s="217"/>
    </row>
    <row r="532" spans="12:12" x14ac:dyDescent="0.2">
      <c r="L532" s="217"/>
    </row>
    <row r="533" spans="12:12" x14ac:dyDescent="0.2">
      <c r="L533" s="217"/>
    </row>
    <row r="534" spans="12:12" x14ac:dyDescent="0.2">
      <c r="L534" s="217"/>
    </row>
    <row r="535" spans="12:12" x14ac:dyDescent="0.2">
      <c r="L535" s="217"/>
    </row>
    <row r="536" spans="12:12" x14ac:dyDescent="0.2">
      <c r="L536" s="217"/>
    </row>
    <row r="537" spans="12:12" x14ac:dyDescent="0.2">
      <c r="L537" s="217"/>
    </row>
    <row r="538" spans="12:12" x14ac:dyDescent="0.2">
      <c r="L538" s="217"/>
    </row>
    <row r="539" spans="12:12" x14ac:dyDescent="0.2">
      <c r="L539" s="217"/>
    </row>
    <row r="540" spans="12:12" x14ac:dyDescent="0.2">
      <c r="L540" s="217"/>
    </row>
    <row r="541" spans="12:12" x14ac:dyDescent="0.2">
      <c r="L541" s="217"/>
    </row>
    <row r="542" spans="12:12" x14ac:dyDescent="0.2">
      <c r="L542" s="217"/>
    </row>
    <row r="543" spans="12:12" x14ac:dyDescent="0.2">
      <c r="L543" s="217"/>
    </row>
    <row r="544" spans="12:12" x14ac:dyDescent="0.2">
      <c r="L544" s="217"/>
    </row>
    <row r="545" spans="12:12" x14ac:dyDescent="0.2">
      <c r="L545" s="217"/>
    </row>
    <row r="546" spans="12:12" x14ac:dyDescent="0.2">
      <c r="L546" s="217"/>
    </row>
    <row r="547" spans="12:12" x14ac:dyDescent="0.2">
      <c r="L547" s="217"/>
    </row>
    <row r="548" spans="12:12" x14ac:dyDescent="0.2">
      <c r="L548" s="217"/>
    </row>
    <row r="549" spans="12:12" x14ac:dyDescent="0.2">
      <c r="L549" s="217"/>
    </row>
    <row r="550" spans="12:12" x14ac:dyDescent="0.2">
      <c r="L550" s="217"/>
    </row>
    <row r="551" spans="12:12" x14ac:dyDescent="0.2">
      <c r="L551" s="217"/>
    </row>
    <row r="552" spans="12:12" x14ac:dyDescent="0.2">
      <c r="L552" s="217"/>
    </row>
    <row r="553" spans="12:12" x14ac:dyDescent="0.2">
      <c r="L553" s="217"/>
    </row>
    <row r="554" spans="12:12" x14ac:dyDescent="0.2">
      <c r="L554" s="217"/>
    </row>
    <row r="555" spans="12:12" x14ac:dyDescent="0.2">
      <c r="L555" s="217"/>
    </row>
    <row r="556" spans="12:12" x14ac:dyDescent="0.2">
      <c r="L556" s="217"/>
    </row>
    <row r="557" spans="12:12" x14ac:dyDescent="0.2">
      <c r="L557" s="217"/>
    </row>
    <row r="558" spans="12:12" x14ac:dyDescent="0.2">
      <c r="L558" s="217"/>
    </row>
    <row r="559" spans="12:12" x14ac:dyDescent="0.2">
      <c r="L559" s="217"/>
    </row>
    <row r="560" spans="12:12" x14ac:dyDescent="0.2">
      <c r="L560" s="217"/>
    </row>
    <row r="561" spans="12:12" x14ac:dyDescent="0.2">
      <c r="L561" s="217"/>
    </row>
    <row r="562" spans="12:12" x14ac:dyDescent="0.2">
      <c r="L562" s="217"/>
    </row>
    <row r="563" spans="12:12" x14ac:dyDescent="0.2">
      <c r="L563" s="217"/>
    </row>
    <row r="564" spans="12:12" x14ac:dyDescent="0.2">
      <c r="L564" s="217"/>
    </row>
    <row r="565" spans="12:12" x14ac:dyDescent="0.2">
      <c r="L565" s="217"/>
    </row>
    <row r="566" spans="12:12" x14ac:dyDescent="0.2">
      <c r="L566" s="217"/>
    </row>
    <row r="567" spans="12:12" x14ac:dyDescent="0.2">
      <c r="L567" s="217"/>
    </row>
    <row r="568" spans="12:12" x14ac:dyDescent="0.2">
      <c r="L568" s="217"/>
    </row>
    <row r="569" spans="12:12" x14ac:dyDescent="0.2">
      <c r="L569" s="217"/>
    </row>
    <row r="570" spans="12:12" x14ac:dyDescent="0.2">
      <c r="L570" s="217"/>
    </row>
    <row r="571" spans="12:12" x14ac:dyDescent="0.2">
      <c r="L571" s="217"/>
    </row>
    <row r="572" spans="12:12" x14ac:dyDescent="0.2">
      <c r="L572" s="217"/>
    </row>
    <row r="573" spans="12:12" x14ac:dyDescent="0.2">
      <c r="L573" s="217"/>
    </row>
    <row r="574" spans="12:12" x14ac:dyDescent="0.2">
      <c r="L574" s="217"/>
    </row>
    <row r="575" spans="12:12" x14ac:dyDescent="0.2">
      <c r="L575" s="217"/>
    </row>
    <row r="576" spans="12:12" x14ac:dyDescent="0.2">
      <c r="L576" s="217"/>
    </row>
    <row r="577" spans="12:12" x14ac:dyDescent="0.2">
      <c r="L577" s="217"/>
    </row>
    <row r="578" spans="12:12" x14ac:dyDescent="0.2">
      <c r="L578" s="217"/>
    </row>
    <row r="579" spans="12:12" x14ac:dyDescent="0.2">
      <c r="L579" s="217"/>
    </row>
    <row r="580" spans="12:12" x14ac:dyDescent="0.2">
      <c r="L580" s="217"/>
    </row>
    <row r="581" spans="12:12" x14ac:dyDescent="0.2">
      <c r="L581" s="217"/>
    </row>
    <row r="582" spans="12:12" x14ac:dyDescent="0.2">
      <c r="L582" s="217"/>
    </row>
    <row r="583" spans="12:12" x14ac:dyDescent="0.2">
      <c r="L583" s="217"/>
    </row>
    <row r="584" spans="12:12" x14ac:dyDescent="0.2">
      <c r="L584" s="217"/>
    </row>
    <row r="585" spans="12:12" x14ac:dyDescent="0.2">
      <c r="L585" s="217"/>
    </row>
    <row r="586" spans="12:12" x14ac:dyDescent="0.2">
      <c r="L586" s="217"/>
    </row>
    <row r="587" spans="12:12" x14ac:dyDescent="0.2">
      <c r="L587" s="217"/>
    </row>
    <row r="588" spans="12:12" x14ac:dyDescent="0.2">
      <c r="L588" s="217"/>
    </row>
    <row r="589" spans="12:12" x14ac:dyDescent="0.2">
      <c r="L589" s="217"/>
    </row>
    <row r="590" spans="12:12" x14ac:dyDescent="0.2">
      <c r="L590" s="217"/>
    </row>
    <row r="591" spans="12:12" x14ac:dyDescent="0.2">
      <c r="L591" s="217"/>
    </row>
    <row r="592" spans="12:12" x14ac:dyDescent="0.2">
      <c r="L592" s="217"/>
    </row>
    <row r="593" spans="12:12" x14ac:dyDescent="0.2">
      <c r="L593" s="217"/>
    </row>
    <row r="594" spans="12:12" x14ac:dyDescent="0.2">
      <c r="L594" s="217"/>
    </row>
    <row r="595" spans="12:12" x14ac:dyDescent="0.2">
      <c r="L595" s="217"/>
    </row>
    <row r="596" spans="12:12" x14ac:dyDescent="0.2">
      <c r="L596" s="217"/>
    </row>
    <row r="597" spans="12:12" x14ac:dyDescent="0.2">
      <c r="L597" s="217"/>
    </row>
    <row r="598" spans="12:12" x14ac:dyDescent="0.2">
      <c r="L598" s="217"/>
    </row>
    <row r="599" spans="12:12" x14ac:dyDescent="0.2">
      <c r="L599" s="217"/>
    </row>
    <row r="600" spans="12:12" x14ac:dyDescent="0.2">
      <c r="L600" s="217"/>
    </row>
    <row r="601" spans="12:12" x14ac:dyDescent="0.2">
      <c r="L601" s="217"/>
    </row>
    <row r="602" spans="12:12" x14ac:dyDescent="0.2">
      <c r="L602" s="217"/>
    </row>
    <row r="603" spans="12:12" x14ac:dyDescent="0.2">
      <c r="L603" s="217"/>
    </row>
    <row r="604" spans="12:12" x14ac:dyDescent="0.2">
      <c r="L604" s="217"/>
    </row>
    <row r="605" spans="12:12" x14ac:dyDescent="0.2">
      <c r="L605" s="217"/>
    </row>
    <row r="606" spans="12:12" x14ac:dyDescent="0.2">
      <c r="L606" s="217"/>
    </row>
    <row r="607" spans="12:12" x14ac:dyDescent="0.2">
      <c r="L607" s="217"/>
    </row>
    <row r="608" spans="12:12" x14ac:dyDescent="0.2">
      <c r="L608" s="217"/>
    </row>
    <row r="609" spans="12:12" x14ac:dyDescent="0.2">
      <c r="L609" s="217"/>
    </row>
    <row r="610" spans="12:12" x14ac:dyDescent="0.2">
      <c r="L610" s="217"/>
    </row>
    <row r="611" spans="12:12" x14ac:dyDescent="0.2">
      <c r="L611" s="217"/>
    </row>
    <row r="612" spans="12:12" x14ac:dyDescent="0.2">
      <c r="L612" s="217"/>
    </row>
    <row r="613" spans="12:12" x14ac:dyDescent="0.2">
      <c r="L613" s="217"/>
    </row>
    <row r="614" spans="12:12" x14ac:dyDescent="0.2">
      <c r="L614" s="217"/>
    </row>
    <row r="615" spans="12:12" x14ac:dyDescent="0.2">
      <c r="L615" s="217"/>
    </row>
    <row r="616" spans="12:12" x14ac:dyDescent="0.2">
      <c r="L616" s="217"/>
    </row>
    <row r="617" spans="12:12" x14ac:dyDescent="0.2">
      <c r="L617" s="217"/>
    </row>
    <row r="618" spans="12:12" x14ac:dyDescent="0.2">
      <c r="L618" s="217"/>
    </row>
    <row r="619" spans="12:12" x14ac:dyDescent="0.2">
      <c r="L619" s="217"/>
    </row>
    <row r="620" spans="12:12" x14ac:dyDescent="0.2">
      <c r="L620" s="217"/>
    </row>
    <row r="621" spans="12:12" x14ac:dyDescent="0.2">
      <c r="L621" s="217"/>
    </row>
    <row r="622" spans="12:12" x14ac:dyDescent="0.2">
      <c r="L622" s="217"/>
    </row>
    <row r="623" spans="12:12" x14ac:dyDescent="0.2">
      <c r="L623" s="217"/>
    </row>
    <row r="624" spans="12:12" x14ac:dyDescent="0.2">
      <c r="L624" s="217"/>
    </row>
    <row r="625" spans="12:12" x14ac:dyDescent="0.2">
      <c r="L625" s="217"/>
    </row>
    <row r="626" spans="12:12" x14ac:dyDescent="0.2">
      <c r="L626" s="217"/>
    </row>
    <row r="627" spans="12:12" x14ac:dyDescent="0.2">
      <c r="L627" s="217"/>
    </row>
    <row r="628" spans="12:12" x14ac:dyDescent="0.2">
      <c r="L628" s="217"/>
    </row>
    <row r="629" spans="12:12" x14ac:dyDescent="0.2">
      <c r="L629" s="217"/>
    </row>
    <row r="630" spans="12:12" x14ac:dyDescent="0.2">
      <c r="L630" s="217"/>
    </row>
    <row r="631" spans="12:12" x14ac:dyDescent="0.2">
      <c r="L631" s="217"/>
    </row>
    <row r="632" spans="12:12" x14ac:dyDescent="0.2">
      <c r="L632" s="217"/>
    </row>
    <row r="633" spans="12:12" x14ac:dyDescent="0.2">
      <c r="L633" s="217"/>
    </row>
    <row r="634" spans="12:12" x14ac:dyDescent="0.2">
      <c r="L634" s="217"/>
    </row>
    <row r="635" spans="12:12" x14ac:dyDescent="0.2">
      <c r="L635" s="217"/>
    </row>
    <row r="636" spans="12:12" x14ac:dyDescent="0.2">
      <c r="L636" s="217"/>
    </row>
    <row r="637" spans="12:12" x14ac:dyDescent="0.2">
      <c r="L637" s="217"/>
    </row>
    <row r="638" spans="12:12" x14ac:dyDescent="0.2">
      <c r="L638" s="217"/>
    </row>
    <row r="639" spans="12:12" x14ac:dyDescent="0.2">
      <c r="L639" s="217"/>
    </row>
    <row r="640" spans="12:12" x14ac:dyDescent="0.2">
      <c r="L640" s="217"/>
    </row>
    <row r="641" spans="12:12" x14ac:dyDescent="0.2">
      <c r="L641" s="217"/>
    </row>
    <row r="642" spans="12:12" x14ac:dyDescent="0.2">
      <c r="L642" s="217"/>
    </row>
    <row r="643" spans="12:12" x14ac:dyDescent="0.2">
      <c r="L643" s="217"/>
    </row>
    <row r="644" spans="12:12" x14ac:dyDescent="0.2">
      <c r="L644" s="217"/>
    </row>
    <row r="645" spans="12:12" x14ac:dyDescent="0.2">
      <c r="L645" s="217"/>
    </row>
    <row r="646" spans="12:12" x14ac:dyDescent="0.2">
      <c r="L646" s="217"/>
    </row>
    <row r="647" spans="12:12" x14ac:dyDescent="0.2">
      <c r="L647" s="217"/>
    </row>
    <row r="648" spans="12:12" x14ac:dyDescent="0.2">
      <c r="L648" s="217"/>
    </row>
    <row r="649" spans="12:12" x14ac:dyDescent="0.2">
      <c r="L649" s="217"/>
    </row>
    <row r="650" spans="12:12" x14ac:dyDescent="0.2">
      <c r="L650" s="217"/>
    </row>
    <row r="651" spans="12:12" x14ac:dyDescent="0.2">
      <c r="L651" s="217"/>
    </row>
    <row r="652" spans="12:12" x14ac:dyDescent="0.2">
      <c r="L652" s="217"/>
    </row>
    <row r="653" spans="12:12" x14ac:dyDescent="0.2">
      <c r="L653" s="217"/>
    </row>
    <row r="654" spans="12:12" x14ac:dyDescent="0.2">
      <c r="L654" s="217"/>
    </row>
    <row r="655" spans="12:12" x14ac:dyDescent="0.2">
      <c r="L655" s="217"/>
    </row>
    <row r="656" spans="12:12" x14ac:dyDescent="0.2">
      <c r="L656" s="217"/>
    </row>
    <row r="657" spans="12:12" x14ac:dyDescent="0.2">
      <c r="L657" s="217"/>
    </row>
    <row r="658" spans="12:12" x14ac:dyDescent="0.2">
      <c r="L658" s="217"/>
    </row>
    <row r="659" spans="12:12" x14ac:dyDescent="0.2">
      <c r="L659" s="217"/>
    </row>
    <row r="660" spans="12:12" x14ac:dyDescent="0.2">
      <c r="L660" s="217"/>
    </row>
    <row r="661" spans="12:12" x14ac:dyDescent="0.2">
      <c r="L661" s="217"/>
    </row>
    <row r="662" spans="12:12" x14ac:dyDescent="0.2">
      <c r="L662" s="217"/>
    </row>
    <row r="663" spans="12:12" x14ac:dyDescent="0.2">
      <c r="L663" s="217"/>
    </row>
    <row r="664" spans="12:12" x14ac:dyDescent="0.2">
      <c r="L664" s="217"/>
    </row>
    <row r="665" spans="12:12" x14ac:dyDescent="0.2">
      <c r="L665" s="217"/>
    </row>
    <row r="666" spans="12:12" x14ac:dyDescent="0.2">
      <c r="L666" s="217"/>
    </row>
    <row r="667" spans="12:12" x14ac:dyDescent="0.2">
      <c r="L667" s="217"/>
    </row>
    <row r="668" spans="12:12" x14ac:dyDescent="0.2">
      <c r="L668" s="217"/>
    </row>
    <row r="669" spans="12:12" x14ac:dyDescent="0.2">
      <c r="L669" s="217"/>
    </row>
    <row r="670" spans="12:12" x14ac:dyDescent="0.2">
      <c r="L670" s="217"/>
    </row>
    <row r="671" spans="12:12" x14ac:dyDescent="0.2">
      <c r="L671" s="217"/>
    </row>
    <row r="672" spans="12:12" x14ac:dyDescent="0.2">
      <c r="L672" s="217"/>
    </row>
    <row r="673" spans="12:12" x14ac:dyDescent="0.2">
      <c r="L673" s="217"/>
    </row>
    <row r="674" spans="12:12" x14ac:dyDescent="0.2">
      <c r="L674" s="217"/>
    </row>
    <row r="675" spans="12:12" x14ac:dyDescent="0.2">
      <c r="L675" s="217"/>
    </row>
    <row r="676" spans="12:12" x14ac:dyDescent="0.2">
      <c r="L676" s="217"/>
    </row>
    <row r="677" spans="12:12" x14ac:dyDescent="0.2">
      <c r="L677" s="217"/>
    </row>
    <row r="678" spans="12:12" x14ac:dyDescent="0.2">
      <c r="L678" s="217"/>
    </row>
    <row r="679" spans="12:12" x14ac:dyDescent="0.2">
      <c r="L679" s="217"/>
    </row>
    <row r="680" spans="12:12" x14ac:dyDescent="0.2">
      <c r="L680" s="217"/>
    </row>
    <row r="681" spans="12:12" x14ac:dyDescent="0.2">
      <c r="L681" s="217"/>
    </row>
    <row r="682" spans="12:12" x14ac:dyDescent="0.2">
      <c r="L682" s="217"/>
    </row>
    <row r="683" spans="12:12" x14ac:dyDescent="0.2">
      <c r="L683" s="217"/>
    </row>
    <row r="684" spans="12:12" x14ac:dyDescent="0.2">
      <c r="L684" s="217"/>
    </row>
    <row r="685" spans="12:12" x14ac:dyDescent="0.2">
      <c r="L685" s="217"/>
    </row>
    <row r="686" spans="12:12" x14ac:dyDescent="0.2">
      <c r="L686" s="217"/>
    </row>
    <row r="687" spans="12:12" x14ac:dyDescent="0.2">
      <c r="L687" s="217"/>
    </row>
    <row r="688" spans="12:12" x14ac:dyDescent="0.2">
      <c r="L688" s="217"/>
    </row>
    <row r="689" spans="12:12" x14ac:dyDescent="0.2">
      <c r="L689" s="217"/>
    </row>
    <row r="690" spans="12:12" x14ac:dyDescent="0.2">
      <c r="L690" s="217"/>
    </row>
    <row r="691" spans="12:12" x14ac:dyDescent="0.2">
      <c r="L691" s="217"/>
    </row>
    <row r="692" spans="12:12" x14ac:dyDescent="0.2">
      <c r="L692" s="217"/>
    </row>
    <row r="693" spans="12:12" x14ac:dyDescent="0.2">
      <c r="L693" s="217"/>
    </row>
    <row r="694" spans="12:12" x14ac:dyDescent="0.2">
      <c r="L694" s="217"/>
    </row>
    <row r="695" spans="12:12" x14ac:dyDescent="0.2">
      <c r="L695" s="217"/>
    </row>
    <row r="696" spans="12:12" x14ac:dyDescent="0.2">
      <c r="L696" s="217"/>
    </row>
    <row r="697" spans="12:12" x14ac:dyDescent="0.2">
      <c r="L697" s="217"/>
    </row>
    <row r="698" spans="12:12" x14ac:dyDescent="0.2">
      <c r="L698" s="217"/>
    </row>
    <row r="699" spans="12:12" x14ac:dyDescent="0.2">
      <c r="L699" s="217"/>
    </row>
    <row r="700" spans="12:12" x14ac:dyDescent="0.2">
      <c r="L700" s="217"/>
    </row>
    <row r="701" spans="12:12" x14ac:dyDescent="0.2">
      <c r="L701" s="217"/>
    </row>
    <row r="702" spans="12:12" x14ac:dyDescent="0.2">
      <c r="L702" s="217"/>
    </row>
    <row r="703" spans="12:12" x14ac:dyDescent="0.2">
      <c r="L703" s="217"/>
    </row>
    <row r="704" spans="12:12" x14ac:dyDescent="0.2">
      <c r="L704" s="217"/>
    </row>
    <row r="705" spans="12:12" x14ac:dyDescent="0.2">
      <c r="L705" s="217"/>
    </row>
    <row r="706" spans="12:12" x14ac:dyDescent="0.2">
      <c r="L706" s="217"/>
    </row>
    <row r="707" spans="12:12" x14ac:dyDescent="0.2">
      <c r="L707" s="217"/>
    </row>
    <row r="708" spans="12:12" x14ac:dyDescent="0.2">
      <c r="L708" s="217"/>
    </row>
    <row r="709" spans="12:12" x14ac:dyDescent="0.2">
      <c r="L709" s="217"/>
    </row>
    <row r="710" spans="12:12" x14ac:dyDescent="0.2">
      <c r="L710" s="217"/>
    </row>
    <row r="711" spans="12:12" x14ac:dyDescent="0.2">
      <c r="L711" s="217"/>
    </row>
    <row r="712" spans="12:12" x14ac:dyDescent="0.2">
      <c r="L712" s="217"/>
    </row>
    <row r="713" spans="12:12" x14ac:dyDescent="0.2">
      <c r="L713" s="217"/>
    </row>
    <row r="714" spans="12:12" x14ac:dyDescent="0.2">
      <c r="L714" s="217"/>
    </row>
    <row r="715" spans="12:12" x14ac:dyDescent="0.2">
      <c r="L715" s="217"/>
    </row>
    <row r="716" spans="12:12" x14ac:dyDescent="0.2">
      <c r="L716" s="217"/>
    </row>
    <row r="717" spans="12:12" x14ac:dyDescent="0.2">
      <c r="L717" s="217"/>
    </row>
    <row r="718" spans="12:12" x14ac:dyDescent="0.2">
      <c r="L718" s="217"/>
    </row>
    <row r="719" spans="12:12" x14ac:dyDescent="0.2">
      <c r="L719" s="217"/>
    </row>
    <row r="720" spans="12:12" x14ac:dyDescent="0.2">
      <c r="L720" s="217"/>
    </row>
    <row r="721" spans="12:12" x14ac:dyDescent="0.2">
      <c r="L721" s="217"/>
    </row>
    <row r="722" spans="12:12" x14ac:dyDescent="0.2">
      <c r="L722" s="217"/>
    </row>
    <row r="723" spans="12:12" x14ac:dyDescent="0.2">
      <c r="L723" s="217"/>
    </row>
    <row r="724" spans="12:12" x14ac:dyDescent="0.2">
      <c r="L724" s="217"/>
    </row>
    <row r="725" spans="12:12" x14ac:dyDescent="0.2">
      <c r="L725" s="217"/>
    </row>
    <row r="726" spans="12:12" x14ac:dyDescent="0.2">
      <c r="L726" s="217"/>
    </row>
    <row r="727" spans="12:12" x14ac:dyDescent="0.2">
      <c r="L727" s="217"/>
    </row>
    <row r="728" spans="12:12" x14ac:dyDescent="0.2">
      <c r="L728" s="217"/>
    </row>
    <row r="729" spans="12:12" x14ac:dyDescent="0.2">
      <c r="L729" s="217"/>
    </row>
    <row r="730" spans="12:12" x14ac:dyDescent="0.2">
      <c r="L730" s="217"/>
    </row>
    <row r="731" spans="12:12" x14ac:dyDescent="0.2">
      <c r="L731" s="217"/>
    </row>
    <row r="732" spans="12:12" x14ac:dyDescent="0.2">
      <c r="L732" s="217"/>
    </row>
    <row r="733" spans="12:12" x14ac:dyDescent="0.2">
      <c r="L733" s="217"/>
    </row>
    <row r="734" spans="12:12" x14ac:dyDescent="0.2">
      <c r="L734" s="217"/>
    </row>
    <row r="735" spans="12:12" x14ac:dyDescent="0.2">
      <c r="L735" s="217"/>
    </row>
    <row r="736" spans="12:12" x14ac:dyDescent="0.2">
      <c r="L736" s="217"/>
    </row>
    <row r="737" spans="12:12" x14ac:dyDescent="0.2">
      <c r="L737" s="217"/>
    </row>
    <row r="738" spans="12:12" x14ac:dyDescent="0.2">
      <c r="L738" s="217"/>
    </row>
    <row r="739" spans="12:12" x14ac:dyDescent="0.2">
      <c r="L739" s="217"/>
    </row>
    <row r="740" spans="12:12" x14ac:dyDescent="0.2">
      <c r="L740" s="217"/>
    </row>
    <row r="741" spans="12:12" x14ac:dyDescent="0.2">
      <c r="L741" s="217"/>
    </row>
    <row r="742" spans="12:12" x14ac:dyDescent="0.2">
      <c r="L742" s="217"/>
    </row>
    <row r="743" spans="12:12" x14ac:dyDescent="0.2">
      <c r="L743" s="217"/>
    </row>
    <row r="744" spans="12:12" x14ac:dyDescent="0.2">
      <c r="L744" s="217"/>
    </row>
    <row r="745" spans="12:12" x14ac:dyDescent="0.2">
      <c r="L745" s="217"/>
    </row>
    <row r="746" spans="12:12" x14ac:dyDescent="0.2">
      <c r="L746" s="217"/>
    </row>
    <row r="747" spans="12:12" x14ac:dyDescent="0.2">
      <c r="L747" s="217"/>
    </row>
    <row r="748" spans="12:12" x14ac:dyDescent="0.2">
      <c r="L748" s="217"/>
    </row>
    <row r="749" spans="12:12" x14ac:dyDescent="0.2">
      <c r="L749" s="217"/>
    </row>
    <row r="750" spans="12:12" x14ac:dyDescent="0.2">
      <c r="L750" s="217"/>
    </row>
    <row r="751" spans="12:12" x14ac:dyDescent="0.2">
      <c r="L751" s="217"/>
    </row>
    <row r="752" spans="12:12" x14ac:dyDescent="0.2">
      <c r="L752" s="217"/>
    </row>
    <row r="753" spans="12:12" x14ac:dyDescent="0.2">
      <c r="L753" s="217"/>
    </row>
    <row r="754" spans="12:12" x14ac:dyDescent="0.2">
      <c r="L754" s="217"/>
    </row>
    <row r="755" spans="12:12" x14ac:dyDescent="0.2">
      <c r="L755" s="217"/>
    </row>
    <row r="756" spans="12:12" x14ac:dyDescent="0.2">
      <c r="L756" s="217"/>
    </row>
    <row r="757" spans="12:12" x14ac:dyDescent="0.2">
      <c r="L757" s="217"/>
    </row>
    <row r="758" spans="12:12" x14ac:dyDescent="0.2">
      <c r="L758" s="217"/>
    </row>
    <row r="759" spans="12:12" x14ac:dyDescent="0.2">
      <c r="L759" s="217"/>
    </row>
    <row r="760" spans="12:12" x14ac:dyDescent="0.2">
      <c r="L760" s="217"/>
    </row>
    <row r="761" spans="12:12" x14ac:dyDescent="0.2">
      <c r="L761" s="217"/>
    </row>
    <row r="762" spans="12:12" x14ac:dyDescent="0.2">
      <c r="L762" s="217"/>
    </row>
    <row r="763" spans="12:12" x14ac:dyDescent="0.2">
      <c r="L763" s="217"/>
    </row>
    <row r="764" spans="12:12" x14ac:dyDescent="0.2">
      <c r="L764" s="217"/>
    </row>
    <row r="765" spans="12:12" x14ac:dyDescent="0.2">
      <c r="L765" s="217"/>
    </row>
    <row r="766" spans="12:12" x14ac:dyDescent="0.2">
      <c r="L766" s="217"/>
    </row>
    <row r="767" spans="12:12" x14ac:dyDescent="0.2">
      <c r="L767" s="217"/>
    </row>
    <row r="768" spans="12:12" x14ac:dyDescent="0.2">
      <c r="L768" s="217"/>
    </row>
    <row r="769" spans="12:12" x14ac:dyDescent="0.2">
      <c r="L769" s="217"/>
    </row>
    <row r="770" spans="12:12" x14ac:dyDescent="0.2">
      <c r="L770" s="217"/>
    </row>
    <row r="771" spans="12:12" x14ac:dyDescent="0.2">
      <c r="L771" s="217"/>
    </row>
    <row r="772" spans="12:12" x14ac:dyDescent="0.2">
      <c r="L772" s="217"/>
    </row>
    <row r="773" spans="12:12" x14ac:dyDescent="0.2">
      <c r="L773" s="217"/>
    </row>
    <row r="774" spans="12:12" x14ac:dyDescent="0.2">
      <c r="L774" s="217"/>
    </row>
    <row r="775" spans="12:12" x14ac:dyDescent="0.2">
      <c r="L775" s="217"/>
    </row>
    <row r="776" spans="12:12" x14ac:dyDescent="0.2">
      <c r="L776" s="217"/>
    </row>
    <row r="777" spans="12:12" x14ac:dyDescent="0.2">
      <c r="L777" s="217"/>
    </row>
    <row r="778" spans="12:12" x14ac:dyDescent="0.2">
      <c r="L778" s="217"/>
    </row>
    <row r="779" spans="12:12" x14ac:dyDescent="0.2">
      <c r="L779" s="217"/>
    </row>
    <row r="780" spans="12:12" x14ac:dyDescent="0.2">
      <c r="L780" s="217"/>
    </row>
    <row r="781" spans="12:12" x14ac:dyDescent="0.2">
      <c r="L781" s="217"/>
    </row>
    <row r="782" spans="12:12" x14ac:dyDescent="0.2">
      <c r="L782" s="217"/>
    </row>
    <row r="783" spans="12:12" x14ac:dyDescent="0.2">
      <c r="L783" s="217"/>
    </row>
    <row r="784" spans="12:12" x14ac:dyDescent="0.2">
      <c r="L784" s="217"/>
    </row>
    <row r="785" spans="12:12" x14ac:dyDescent="0.2">
      <c r="L785" s="217"/>
    </row>
    <row r="786" spans="12:12" x14ac:dyDescent="0.2">
      <c r="L786" s="217"/>
    </row>
    <row r="787" spans="12:12" x14ac:dyDescent="0.2">
      <c r="L787" s="217"/>
    </row>
    <row r="788" spans="12:12" x14ac:dyDescent="0.2">
      <c r="L788" s="217"/>
    </row>
    <row r="789" spans="12:12" x14ac:dyDescent="0.2">
      <c r="L789" s="217"/>
    </row>
    <row r="790" spans="12:12" x14ac:dyDescent="0.2">
      <c r="L790" s="217"/>
    </row>
    <row r="791" spans="12:12" x14ac:dyDescent="0.2">
      <c r="L791" s="217"/>
    </row>
    <row r="792" spans="12:12" x14ac:dyDescent="0.2">
      <c r="L792" s="217"/>
    </row>
    <row r="793" spans="12:12" x14ac:dyDescent="0.2">
      <c r="L793" s="217"/>
    </row>
    <row r="794" spans="12:12" x14ac:dyDescent="0.2">
      <c r="L794" s="217"/>
    </row>
    <row r="795" spans="12:12" x14ac:dyDescent="0.2">
      <c r="L795" s="217"/>
    </row>
    <row r="796" spans="12:12" x14ac:dyDescent="0.2">
      <c r="L796" s="217"/>
    </row>
    <row r="797" spans="12:12" x14ac:dyDescent="0.2">
      <c r="L797" s="217"/>
    </row>
    <row r="798" spans="12:12" x14ac:dyDescent="0.2">
      <c r="L798" s="217"/>
    </row>
    <row r="799" spans="12:12" x14ac:dyDescent="0.2">
      <c r="L799" s="217"/>
    </row>
    <row r="800" spans="12:12" x14ac:dyDescent="0.2">
      <c r="L800" s="217"/>
    </row>
    <row r="801" spans="12:12" x14ac:dyDescent="0.2">
      <c r="L801" s="217"/>
    </row>
    <row r="802" spans="12:12" x14ac:dyDescent="0.2">
      <c r="L802" s="217"/>
    </row>
    <row r="803" spans="12:12" x14ac:dyDescent="0.2">
      <c r="L803" s="217"/>
    </row>
    <row r="804" spans="12:12" x14ac:dyDescent="0.2">
      <c r="L804" s="217"/>
    </row>
    <row r="805" spans="12:12" x14ac:dyDescent="0.2">
      <c r="L805" s="217"/>
    </row>
    <row r="806" spans="12:12" x14ac:dyDescent="0.2">
      <c r="L806" s="217"/>
    </row>
    <row r="807" spans="12:12" x14ac:dyDescent="0.2">
      <c r="L807" s="217"/>
    </row>
    <row r="808" spans="12:12" x14ac:dyDescent="0.2">
      <c r="L808" s="217"/>
    </row>
    <row r="809" spans="12:12" x14ac:dyDescent="0.2">
      <c r="L809" s="217"/>
    </row>
    <row r="810" spans="12:12" x14ac:dyDescent="0.2">
      <c r="L810" s="217"/>
    </row>
    <row r="811" spans="12:12" x14ac:dyDescent="0.2">
      <c r="L811" s="217"/>
    </row>
    <row r="812" spans="12:12" x14ac:dyDescent="0.2">
      <c r="L812" s="217"/>
    </row>
    <row r="813" spans="12:12" x14ac:dyDescent="0.2">
      <c r="L813" s="217"/>
    </row>
    <row r="814" spans="12:12" x14ac:dyDescent="0.2">
      <c r="L814" s="217"/>
    </row>
    <row r="815" spans="12:12" x14ac:dyDescent="0.2">
      <c r="L815" s="217"/>
    </row>
    <row r="816" spans="12:12" x14ac:dyDescent="0.2">
      <c r="L816" s="217"/>
    </row>
    <row r="817" spans="12:12" x14ac:dyDescent="0.2">
      <c r="L817" s="217"/>
    </row>
    <row r="818" spans="12:12" x14ac:dyDescent="0.2">
      <c r="L818" s="217"/>
    </row>
    <row r="819" spans="12:12" x14ac:dyDescent="0.2">
      <c r="L819" s="217"/>
    </row>
    <row r="820" spans="12:12" x14ac:dyDescent="0.2">
      <c r="L820" s="217"/>
    </row>
    <row r="821" spans="12:12" x14ac:dyDescent="0.2">
      <c r="L821" s="217"/>
    </row>
    <row r="822" spans="12:12" x14ac:dyDescent="0.2">
      <c r="L822" s="217"/>
    </row>
    <row r="823" spans="12:12" x14ac:dyDescent="0.2">
      <c r="L823" s="217"/>
    </row>
    <row r="824" spans="12:12" x14ac:dyDescent="0.2">
      <c r="L824" s="217"/>
    </row>
    <row r="825" spans="12:12" x14ac:dyDescent="0.2">
      <c r="L825" s="217"/>
    </row>
    <row r="826" spans="12:12" x14ac:dyDescent="0.2">
      <c r="L826" s="217"/>
    </row>
    <row r="827" spans="12:12" x14ac:dyDescent="0.2">
      <c r="L827" s="217"/>
    </row>
    <row r="828" spans="12:12" x14ac:dyDescent="0.2">
      <c r="L828" s="217"/>
    </row>
    <row r="829" spans="12:12" x14ac:dyDescent="0.2">
      <c r="L829" s="217"/>
    </row>
    <row r="830" spans="12:12" x14ac:dyDescent="0.2">
      <c r="L830" s="217"/>
    </row>
    <row r="831" spans="12:12" x14ac:dyDescent="0.2">
      <c r="L831" s="217"/>
    </row>
    <row r="832" spans="12:12" x14ac:dyDescent="0.2">
      <c r="L832" s="217"/>
    </row>
    <row r="833" spans="12:12" x14ac:dyDescent="0.2">
      <c r="L833" s="217"/>
    </row>
    <row r="834" spans="12:12" x14ac:dyDescent="0.2">
      <c r="L834" s="217"/>
    </row>
    <row r="835" spans="12:12" x14ac:dyDescent="0.2">
      <c r="L835" s="217"/>
    </row>
    <row r="836" spans="12:12" x14ac:dyDescent="0.2">
      <c r="L836" s="217"/>
    </row>
    <row r="837" spans="12:12" x14ac:dyDescent="0.2">
      <c r="L837" s="217"/>
    </row>
    <row r="838" spans="12:12" x14ac:dyDescent="0.2">
      <c r="L838" s="217"/>
    </row>
    <row r="839" spans="12:12" x14ac:dyDescent="0.2">
      <c r="L839" s="217"/>
    </row>
    <row r="840" spans="12:12" x14ac:dyDescent="0.2">
      <c r="L840" s="217"/>
    </row>
    <row r="841" spans="12:12" x14ac:dyDescent="0.2">
      <c r="L841" s="217"/>
    </row>
    <row r="842" spans="12:12" x14ac:dyDescent="0.2">
      <c r="L842" s="217"/>
    </row>
    <row r="843" spans="12:12" x14ac:dyDescent="0.2">
      <c r="L843" s="217"/>
    </row>
    <row r="844" spans="12:12" x14ac:dyDescent="0.2">
      <c r="L844" s="217"/>
    </row>
    <row r="845" spans="12:12" x14ac:dyDescent="0.2">
      <c r="L845" s="217"/>
    </row>
    <row r="846" spans="12:12" x14ac:dyDescent="0.2">
      <c r="L846" s="217"/>
    </row>
    <row r="847" spans="12:12" x14ac:dyDescent="0.2">
      <c r="L847" s="217"/>
    </row>
    <row r="848" spans="12:12" x14ac:dyDescent="0.2">
      <c r="L848" s="217"/>
    </row>
    <row r="849" spans="12:12" x14ac:dyDescent="0.2">
      <c r="L849" s="217"/>
    </row>
    <row r="850" spans="12:12" x14ac:dyDescent="0.2">
      <c r="L850" s="217"/>
    </row>
    <row r="851" spans="12:12" x14ac:dyDescent="0.2">
      <c r="L851" s="217"/>
    </row>
    <row r="852" spans="12:12" x14ac:dyDescent="0.2">
      <c r="L852" s="217"/>
    </row>
    <row r="853" spans="12:12" x14ac:dyDescent="0.2">
      <c r="L853" s="217"/>
    </row>
    <row r="854" spans="12:12" x14ac:dyDescent="0.2">
      <c r="L854" s="217"/>
    </row>
    <row r="855" spans="12:12" x14ac:dyDescent="0.2">
      <c r="L855" s="217"/>
    </row>
    <row r="856" spans="12:12" x14ac:dyDescent="0.2">
      <c r="L856" s="217"/>
    </row>
    <row r="857" spans="12:12" x14ac:dyDescent="0.2">
      <c r="L857" s="217"/>
    </row>
    <row r="858" spans="12:12" x14ac:dyDescent="0.2">
      <c r="L858" s="217"/>
    </row>
    <row r="859" spans="12:12" x14ac:dyDescent="0.2">
      <c r="L859" s="217"/>
    </row>
    <row r="860" spans="12:12" x14ac:dyDescent="0.2">
      <c r="L860" s="217"/>
    </row>
    <row r="861" spans="12:12" x14ac:dyDescent="0.2">
      <c r="L861" s="217"/>
    </row>
    <row r="862" spans="12:12" x14ac:dyDescent="0.2">
      <c r="L862" s="217"/>
    </row>
    <row r="863" spans="12:12" x14ac:dyDescent="0.2">
      <c r="L863" s="217"/>
    </row>
    <row r="864" spans="12:12" x14ac:dyDescent="0.2">
      <c r="L864" s="217"/>
    </row>
    <row r="865" spans="12:12" x14ac:dyDescent="0.2">
      <c r="L865" s="217"/>
    </row>
    <row r="866" spans="12:12" x14ac:dyDescent="0.2">
      <c r="L866" s="217"/>
    </row>
    <row r="867" spans="12:12" x14ac:dyDescent="0.2">
      <c r="L867" s="217"/>
    </row>
    <row r="868" spans="12:12" x14ac:dyDescent="0.2">
      <c r="L868" s="217"/>
    </row>
    <row r="869" spans="12:12" x14ac:dyDescent="0.2">
      <c r="L869" s="217"/>
    </row>
    <row r="870" spans="12:12" x14ac:dyDescent="0.2">
      <c r="L870" s="217"/>
    </row>
    <row r="871" spans="12:12" x14ac:dyDescent="0.2">
      <c r="L871" s="217"/>
    </row>
    <row r="872" spans="12:12" x14ac:dyDescent="0.2">
      <c r="L872" s="217"/>
    </row>
    <row r="873" spans="12:12" x14ac:dyDescent="0.2">
      <c r="L873" s="217"/>
    </row>
    <row r="874" spans="12:12" x14ac:dyDescent="0.2">
      <c r="L874" s="217"/>
    </row>
    <row r="875" spans="12:12" x14ac:dyDescent="0.2">
      <c r="L875" s="217"/>
    </row>
    <row r="876" spans="12:12" x14ac:dyDescent="0.2">
      <c r="L876" s="217"/>
    </row>
    <row r="877" spans="12:12" x14ac:dyDescent="0.2">
      <c r="L877" s="217"/>
    </row>
    <row r="878" spans="12:12" x14ac:dyDescent="0.2">
      <c r="L878" s="217"/>
    </row>
    <row r="879" spans="12:12" x14ac:dyDescent="0.2">
      <c r="L879" s="217"/>
    </row>
    <row r="880" spans="12:12" x14ac:dyDescent="0.2">
      <c r="L880" s="217"/>
    </row>
    <row r="881" spans="12:12" x14ac:dyDescent="0.2">
      <c r="L881" s="217"/>
    </row>
    <row r="882" spans="12:12" x14ac:dyDescent="0.2">
      <c r="L882" s="217"/>
    </row>
    <row r="883" spans="12:12" x14ac:dyDescent="0.2">
      <c r="L883" s="217"/>
    </row>
    <row r="884" spans="12:12" x14ac:dyDescent="0.2">
      <c r="L884" s="217"/>
    </row>
    <row r="885" spans="12:12" x14ac:dyDescent="0.2">
      <c r="L885" s="217"/>
    </row>
    <row r="886" spans="12:12" x14ac:dyDescent="0.2">
      <c r="L886" s="217"/>
    </row>
    <row r="887" spans="12:12" x14ac:dyDescent="0.2">
      <c r="L887" s="217"/>
    </row>
    <row r="888" spans="12:12" x14ac:dyDescent="0.2">
      <c r="L888" s="217"/>
    </row>
    <row r="889" spans="12:12" x14ac:dyDescent="0.2">
      <c r="L889" s="217"/>
    </row>
    <row r="890" spans="12:12" x14ac:dyDescent="0.2">
      <c r="L890" s="217"/>
    </row>
    <row r="891" spans="12:12" x14ac:dyDescent="0.2">
      <c r="L891" s="217"/>
    </row>
    <row r="892" spans="12:12" x14ac:dyDescent="0.2">
      <c r="L892" s="217"/>
    </row>
    <row r="893" spans="12:12" x14ac:dyDescent="0.2">
      <c r="L893" s="217"/>
    </row>
    <row r="894" spans="12:12" x14ac:dyDescent="0.2">
      <c r="L894" s="217"/>
    </row>
    <row r="895" spans="12:12" x14ac:dyDescent="0.2">
      <c r="L895" s="217"/>
    </row>
    <row r="896" spans="12:12" x14ac:dyDescent="0.2">
      <c r="L896" s="217"/>
    </row>
    <row r="897" spans="12:12" x14ac:dyDescent="0.2">
      <c r="L897" s="217"/>
    </row>
    <row r="898" spans="12:12" x14ac:dyDescent="0.2">
      <c r="L898" s="217"/>
    </row>
    <row r="899" spans="12:12" x14ac:dyDescent="0.2">
      <c r="L899" s="217"/>
    </row>
    <row r="900" spans="12:12" x14ac:dyDescent="0.2">
      <c r="L900" s="217"/>
    </row>
    <row r="901" spans="12:12" x14ac:dyDescent="0.2">
      <c r="L901" s="217"/>
    </row>
    <row r="902" spans="12:12" x14ac:dyDescent="0.2">
      <c r="L902" s="217"/>
    </row>
    <row r="903" spans="12:12" x14ac:dyDescent="0.2">
      <c r="L903" s="217"/>
    </row>
    <row r="904" spans="12:12" x14ac:dyDescent="0.2">
      <c r="L904" s="217"/>
    </row>
    <row r="905" spans="12:12" x14ac:dyDescent="0.2">
      <c r="L905" s="217"/>
    </row>
    <row r="906" spans="12:12" x14ac:dyDescent="0.2">
      <c r="L906" s="217"/>
    </row>
    <row r="907" spans="12:12" x14ac:dyDescent="0.2">
      <c r="L907" s="217"/>
    </row>
    <row r="908" spans="12:12" x14ac:dyDescent="0.2">
      <c r="L908" s="217"/>
    </row>
    <row r="909" spans="12:12" x14ac:dyDescent="0.2">
      <c r="L909" s="217"/>
    </row>
    <row r="910" spans="12:12" x14ac:dyDescent="0.2">
      <c r="L910" s="217"/>
    </row>
    <row r="911" spans="12:12" x14ac:dyDescent="0.2">
      <c r="L911" s="217"/>
    </row>
    <row r="912" spans="12:12" x14ac:dyDescent="0.2">
      <c r="L912" s="217"/>
    </row>
    <row r="913" spans="12:12" x14ac:dyDescent="0.2">
      <c r="L913" s="217"/>
    </row>
    <row r="914" spans="12:12" x14ac:dyDescent="0.2">
      <c r="L914" s="217"/>
    </row>
    <row r="915" spans="12:12" x14ac:dyDescent="0.2">
      <c r="L915" s="217"/>
    </row>
    <row r="916" spans="12:12" x14ac:dyDescent="0.2">
      <c r="L916" s="217"/>
    </row>
    <row r="917" spans="12:12" x14ac:dyDescent="0.2">
      <c r="L917" s="217"/>
    </row>
    <row r="918" spans="12:12" x14ac:dyDescent="0.2">
      <c r="L918" s="217"/>
    </row>
    <row r="919" spans="12:12" x14ac:dyDescent="0.2">
      <c r="L919" s="217"/>
    </row>
    <row r="920" spans="12:12" x14ac:dyDescent="0.2">
      <c r="L920" s="217"/>
    </row>
    <row r="921" spans="12:12" x14ac:dyDescent="0.2">
      <c r="L921" s="217"/>
    </row>
    <row r="922" spans="12:12" x14ac:dyDescent="0.2">
      <c r="L922" s="217"/>
    </row>
    <row r="923" spans="12:12" x14ac:dyDescent="0.2">
      <c r="L923" s="217"/>
    </row>
    <row r="924" spans="12:12" x14ac:dyDescent="0.2">
      <c r="L924" s="217"/>
    </row>
    <row r="925" spans="12:12" x14ac:dyDescent="0.2">
      <c r="L925" s="217"/>
    </row>
    <row r="926" spans="12:12" x14ac:dyDescent="0.2">
      <c r="L926" s="217"/>
    </row>
    <row r="927" spans="12:12" x14ac:dyDescent="0.2">
      <c r="L927" s="217"/>
    </row>
    <row r="928" spans="12:12" x14ac:dyDescent="0.2">
      <c r="L928" s="217"/>
    </row>
    <row r="929" spans="12:12" x14ac:dyDescent="0.2">
      <c r="L929" s="217"/>
    </row>
    <row r="930" spans="12:12" x14ac:dyDescent="0.2">
      <c r="L930" s="217"/>
    </row>
    <row r="931" spans="12:12" x14ac:dyDescent="0.2">
      <c r="L931" s="217"/>
    </row>
    <row r="932" spans="12:12" x14ac:dyDescent="0.2">
      <c r="L932" s="217"/>
    </row>
    <row r="933" spans="12:12" x14ac:dyDescent="0.2">
      <c r="L933" s="217"/>
    </row>
    <row r="934" spans="12:12" x14ac:dyDescent="0.2">
      <c r="L934" s="217"/>
    </row>
    <row r="935" spans="12:12" x14ac:dyDescent="0.2">
      <c r="L935" s="217"/>
    </row>
    <row r="936" spans="12:12" x14ac:dyDescent="0.2">
      <c r="L936" s="217"/>
    </row>
    <row r="937" spans="12:12" x14ac:dyDescent="0.2">
      <c r="L937" s="217"/>
    </row>
    <row r="938" spans="12:12" x14ac:dyDescent="0.2">
      <c r="L938" s="217"/>
    </row>
    <row r="939" spans="12:12" x14ac:dyDescent="0.2">
      <c r="L939" s="217"/>
    </row>
    <row r="940" spans="12:12" x14ac:dyDescent="0.2">
      <c r="L940" s="217"/>
    </row>
    <row r="941" spans="12:12" x14ac:dyDescent="0.2">
      <c r="L941" s="217"/>
    </row>
    <row r="942" spans="12:12" x14ac:dyDescent="0.2">
      <c r="L942" s="217"/>
    </row>
    <row r="943" spans="12:12" x14ac:dyDescent="0.2">
      <c r="L943" s="217"/>
    </row>
    <row r="944" spans="12:12" x14ac:dyDescent="0.2">
      <c r="L944" s="217"/>
    </row>
    <row r="945" spans="12:12" x14ac:dyDescent="0.2">
      <c r="L945" s="217"/>
    </row>
    <row r="946" spans="12:12" x14ac:dyDescent="0.2">
      <c r="L946" s="217"/>
    </row>
    <row r="947" spans="12:12" x14ac:dyDescent="0.2">
      <c r="L947" s="217"/>
    </row>
    <row r="948" spans="12:12" x14ac:dyDescent="0.2">
      <c r="L948" s="217"/>
    </row>
    <row r="949" spans="12:12" x14ac:dyDescent="0.2">
      <c r="L949" s="217"/>
    </row>
    <row r="950" spans="12:12" x14ac:dyDescent="0.2">
      <c r="L950" s="217"/>
    </row>
    <row r="951" spans="12:12" x14ac:dyDescent="0.2">
      <c r="L951" s="217"/>
    </row>
    <row r="952" spans="12:12" x14ac:dyDescent="0.2">
      <c r="L952" s="217"/>
    </row>
    <row r="953" spans="12:12" x14ac:dyDescent="0.2">
      <c r="L953" s="217"/>
    </row>
    <row r="954" spans="12:12" x14ac:dyDescent="0.2">
      <c r="L954" s="217"/>
    </row>
    <row r="955" spans="12:12" x14ac:dyDescent="0.2">
      <c r="L955" s="217"/>
    </row>
    <row r="956" spans="12:12" x14ac:dyDescent="0.2">
      <c r="L956" s="217"/>
    </row>
    <row r="957" spans="12:12" x14ac:dyDescent="0.2">
      <c r="L957" s="217"/>
    </row>
    <row r="958" spans="12:12" x14ac:dyDescent="0.2">
      <c r="L958" s="217"/>
    </row>
    <row r="959" spans="12:12" x14ac:dyDescent="0.2">
      <c r="L959" s="217"/>
    </row>
    <row r="960" spans="12:12" x14ac:dyDescent="0.2">
      <c r="L960" s="217"/>
    </row>
    <row r="961" spans="12:12" x14ac:dyDescent="0.2">
      <c r="L961" s="217"/>
    </row>
    <row r="962" spans="12:12" x14ac:dyDescent="0.2">
      <c r="L962" s="217"/>
    </row>
    <row r="963" spans="12:12" x14ac:dyDescent="0.2">
      <c r="L963" s="217"/>
    </row>
    <row r="964" spans="12:12" x14ac:dyDescent="0.2">
      <c r="L964" s="217"/>
    </row>
    <row r="965" spans="12:12" x14ac:dyDescent="0.2">
      <c r="L965" s="217"/>
    </row>
    <row r="966" spans="12:12" x14ac:dyDescent="0.2">
      <c r="L966" s="217"/>
    </row>
    <row r="967" spans="12:12" x14ac:dyDescent="0.2">
      <c r="L967" s="217"/>
    </row>
    <row r="968" spans="12:12" x14ac:dyDescent="0.2">
      <c r="L968" s="217"/>
    </row>
    <row r="969" spans="12:12" x14ac:dyDescent="0.2">
      <c r="L969" s="217"/>
    </row>
    <row r="970" spans="12:12" x14ac:dyDescent="0.2">
      <c r="L970" s="217"/>
    </row>
    <row r="971" spans="12:12" x14ac:dyDescent="0.2">
      <c r="L971" s="217"/>
    </row>
    <row r="972" spans="12:12" x14ac:dyDescent="0.2">
      <c r="L972" s="217"/>
    </row>
    <row r="973" spans="12:12" x14ac:dyDescent="0.2">
      <c r="L973" s="217"/>
    </row>
    <row r="974" spans="12:12" x14ac:dyDescent="0.2">
      <c r="L974" s="217"/>
    </row>
    <row r="975" spans="12:12" x14ac:dyDescent="0.2">
      <c r="L975" s="217"/>
    </row>
    <row r="976" spans="12:12" x14ac:dyDescent="0.2">
      <c r="L976" s="217"/>
    </row>
    <row r="977" spans="12:12" x14ac:dyDescent="0.2">
      <c r="L977" s="217"/>
    </row>
    <row r="978" spans="12:12" x14ac:dyDescent="0.2">
      <c r="L978" s="217"/>
    </row>
    <row r="979" spans="12:12" x14ac:dyDescent="0.2">
      <c r="L979" s="217"/>
    </row>
    <row r="980" spans="12:12" x14ac:dyDescent="0.2">
      <c r="L980" s="217"/>
    </row>
    <row r="981" spans="12:12" x14ac:dyDescent="0.2">
      <c r="L981" s="217"/>
    </row>
    <row r="982" spans="12:12" x14ac:dyDescent="0.2">
      <c r="L982" s="217"/>
    </row>
    <row r="983" spans="12:12" x14ac:dyDescent="0.2">
      <c r="L983" s="217"/>
    </row>
    <row r="984" spans="12:12" x14ac:dyDescent="0.2">
      <c r="L984" s="217"/>
    </row>
    <row r="985" spans="12:12" x14ac:dyDescent="0.2">
      <c r="L985" s="217"/>
    </row>
    <row r="986" spans="12:12" x14ac:dyDescent="0.2">
      <c r="L986" s="217"/>
    </row>
    <row r="987" spans="12:12" x14ac:dyDescent="0.2">
      <c r="L987" s="217"/>
    </row>
    <row r="988" spans="12:12" x14ac:dyDescent="0.2">
      <c r="L988" s="217"/>
    </row>
    <row r="989" spans="12:12" x14ac:dyDescent="0.2">
      <c r="L989" s="217"/>
    </row>
    <row r="990" spans="12:12" x14ac:dyDescent="0.2">
      <c r="L990" s="217"/>
    </row>
    <row r="991" spans="12:12" x14ac:dyDescent="0.2">
      <c r="L991" s="217"/>
    </row>
    <row r="992" spans="12:12" x14ac:dyDescent="0.2">
      <c r="L992" s="217"/>
    </row>
    <row r="993" spans="12:12" x14ac:dyDescent="0.2">
      <c r="L993" s="217"/>
    </row>
    <row r="994" spans="12:12" x14ac:dyDescent="0.2">
      <c r="L994" s="217"/>
    </row>
    <row r="995" spans="12:12" x14ac:dyDescent="0.2">
      <c r="L995" s="217"/>
    </row>
    <row r="996" spans="12:12" x14ac:dyDescent="0.2">
      <c r="L996" s="217"/>
    </row>
    <row r="997" spans="12:12" x14ac:dyDescent="0.2">
      <c r="L997" s="217"/>
    </row>
    <row r="998" spans="12:12" x14ac:dyDescent="0.2">
      <c r="L998" s="217"/>
    </row>
    <row r="999" spans="12:12" x14ac:dyDescent="0.2">
      <c r="L999" s="217"/>
    </row>
    <row r="1000" spans="12:12" x14ac:dyDescent="0.2">
      <c r="L1000" s="217"/>
    </row>
    <row r="1001" spans="12:12" x14ac:dyDescent="0.2">
      <c r="L1001" s="217"/>
    </row>
    <row r="1002" spans="12:12" x14ac:dyDescent="0.2">
      <c r="L1002" s="217"/>
    </row>
    <row r="1003" spans="12:12" x14ac:dyDescent="0.2">
      <c r="L1003" s="217"/>
    </row>
    <row r="1004" spans="12:12" x14ac:dyDescent="0.2">
      <c r="L1004" s="217"/>
    </row>
    <row r="1005" spans="12:12" x14ac:dyDescent="0.2">
      <c r="L1005" s="217"/>
    </row>
    <row r="1006" spans="12:12" x14ac:dyDescent="0.2">
      <c r="L1006" s="217"/>
    </row>
    <row r="1007" spans="12:12" x14ac:dyDescent="0.2">
      <c r="L1007" s="217"/>
    </row>
    <row r="1008" spans="12:12" x14ac:dyDescent="0.2">
      <c r="L1008" s="217"/>
    </row>
    <row r="1009" spans="12:12" x14ac:dyDescent="0.2">
      <c r="L1009" s="217"/>
    </row>
    <row r="1010" spans="12:12" x14ac:dyDescent="0.2">
      <c r="L1010" s="217"/>
    </row>
    <row r="1011" spans="12:12" x14ac:dyDescent="0.2">
      <c r="L1011" s="217"/>
    </row>
    <row r="1012" spans="12:12" x14ac:dyDescent="0.2">
      <c r="L1012" s="217"/>
    </row>
    <row r="1013" spans="12:12" x14ac:dyDescent="0.2">
      <c r="L1013" s="217"/>
    </row>
    <row r="1014" spans="12:12" x14ac:dyDescent="0.2">
      <c r="L1014" s="217"/>
    </row>
    <row r="1015" spans="12:12" x14ac:dyDescent="0.2">
      <c r="L1015" s="217"/>
    </row>
    <row r="1016" spans="12:12" x14ac:dyDescent="0.2">
      <c r="L1016" s="217"/>
    </row>
    <row r="1017" spans="12:12" x14ac:dyDescent="0.2">
      <c r="L1017" s="217"/>
    </row>
    <row r="1018" spans="12:12" x14ac:dyDescent="0.2">
      <c r="L1018" s="217"/>
    </row>
    <row r="1019" spans="12:12" x14ac:dyDescent="0.2">
      <c r="L1019" s="217"/>
    </row>
    <row r="1020" spans="12:12" x14ac:dyDescent="0.2">
      <c r="L1020" s="217"/>
    </row>
    <row r="1021" spans="12:12" x14ac:dyDescent="0.2">
      <c r="L1021" s="217"/>
    </row>
    <row r="1022" spans="12:12" x14ac:dyDescent="0.2">
      <c r="L1022" s="217"/>
    </row>
    <row r="1023" spans="12:12" x14ac:dyDescent="0.2">
      <c r="L1023" s="217"/>
    </row>
    <row r="1024" spans="12:12" x14ac:dyDescent="0.2">
      <c r="L1024" s="217"/>
    </row>
    <row r="1025" spans="12:12" x14ac:dyDescent="0.2">
      <c r="L1025" s="217"/>
    </row>
    <row r="1026" spans="12:12" x14ac:dyDescent="0.2">
      <c r="L1026" s="217"/>
    </row>
    <row r="1027" spans="12:12" x14ac:dyDescent="0.2">
      <c r="L1027" s="217"/>
    </row>
    <row r="1028" spans="12:12" x14ac:dyDescent="0.2">
      <c r="L1028" s="217"/>
    </row>
    <row r="1029" spans="12:12" x14ac:dyDescent="0.2">
      <c r="L1029" s="217"/>
    </row>
    <row r="1030" spans="12:12" x14ac:dyDescent="0.2">
      <c r="L1030" s="217"/>
    </row>
    <row r="1031" spans="12:12" x14ac:dyDescent="0.2">
      <c r="L1031" s="217"/>
    </row>
    <row r="1032" spans="12:12" x14ac:dyDescent="0.2">
      <c r="L1032" s="217"/>
    </row>
    <row r="1033" spans="12:12" x14ac:dyDescent="0.2">
      <c r="L1033" s="217"/>
    </row>
    <row r="1034" spans="12:12" x14ac:dyDescent="0.2">
      <c r="L1034" s="217"/>
    </row>
    <row r="1035" spans="12:12" x14ac:dyDescent="0.2">
      <c r="L1035" s="217"/>
    </row>
    <row r="1036" spans="12:12" x14ac:dyDescent="0.2">
      <c r="L1036" s="217"/>
    </row>
    <row r="1037" spans="12:12" x14ac:dyDescent="0.2">
      <c r="L1037" s="217"/>
    </row>
    <row r="1038" spans="12:12" x14ac:dyDescent="0.2">
      <c r="L1038" s="217"/>
    </row>
    <row r="1039" spans="12:12" x14ac:dyDescent="0.2">
      <c r="L1039" s="217"/>
    </row>
    <row r="1040" spans="12:12" x14ac:dyDescent="0.2">
      <c r="L1040" s="217"/>
    </row>
    <row r="1041" spans="12:12" x14ac:dyDescent="0.2">
      <c r="L1041" s="217"/>
    </row>
    <row r="1042" spans="12:12" x14ac:dyDescent="0.2">
      <c r="L1042" s="217"/>
    </row>
    <row r="1043" spans="12:12" x14ac:dyDescent="0.2">
      <c r="L1043" s="217"/>
    </row>
    <row r="1044" spans="12:12" x14ac:dyDescent="0.2">
      <c r="L1044" s="217"/>
    </row>
    <row r="1045" spans="12:12" x14ac:dyDescent="0.2">
      <c r="L1045" s="217"/>
    </row>
    <row r="1046" spans="12:12" x14ac:dyDescent="0.2">
      <c r="L1046" s="217"/>
    </row>
    <row r="1047" spans="12:12" x14ac:dyDescent="0.2">
      <c r="L1047" s="217"/>
    </row>
    <row r="1048" spans="12:12" x14ac:dyDescent="0.2">
      <c r="L1048" s="217"/>
    </row>
    <row r="1049" spans="12:12" x14ac:dyDescent="0.2">
      <c r="L1049" s="217"/>
    </row>
    <row r="1050" spans="12:12" x14ac:dyDescent="0.2">
      <c r="L1050" s="217"/>
    </row>
    <row r="1051" spans="12:12" x14ac:dyDescent="0.2">
      <c r="L1051" s="217"/>
    </row>
    <row r="1052" spans="12:12" x14ac:dyDescent="0.2">
      <c r="L1052" s="217"/>
    </row>
    <row r="1053" spans="12:12" x14ac:dyDescent="0.2">
      <c r="L1053" s="217"/>
    </row>
    <row r="1054" spans="12:12" x14ac:dyDescent="0.2">
      <c r="L1054" s="217"/>
    </row>
    <row r="1055" spans="12:12" x14ac:dyDescent="0.2">
      <c r="L1055" s="217"/>
    </row>
    <row r="1056" spans="12:12" x14ac:dyDescent="0.2">
      <c r="L1056" s="217"/>
    </row>
    <row r="1057" spans="12:12" x14ac:dyDescent="0.2">
      <c r="L1057" s="217"/>
    </row>
    <row r="1058" spans="12:12" x14ac:dyDescent="0.2">
      <c r="L1058" s="217"/>
    </row>
    <row r="1059" spans="12:12" x14ac:dyDescent="0.2">
      <c r="L1059" s="217"/>
    </row>
    <row r="1060" spans="12:12" x14ac:dyDescent="0.2">
      <c r="L1060" s="217"/>
    </row>
    <row r="1061" spans="12:12" x14ac:dyDescent="0.2">
      <c r="L1061" s="217"/>
    </row>
    <row r="1062" spans="12:12" x14ac:dyDescent="0.2">
      <c r="L1062" s="217"/>
    </row>
    <row r="1063" spans="12:12" x14ac:dyDescent="0.2">
      <c r="L1063" s="217"/>
    </row>
    <row r="1064" spans="12:12" x14ac:dyDescent="0.2">
      <c r="L1064" s="217"/>
    </row>
    <row r="1065" spans="12:12" x14ac:dyDescent="0.2">
      <c r="L1065" s="217"/>
    </row>
    <row r="1066" spans="12:12" x14ac:dyDescent="0.2">
      <c r="L1066" s="217"/>
    </row>
    <row r="1067" spans="12:12" x14ac:dyDescent="0.2">
      <c r="L1067" s="217"/>
    </row>
    <row r="1068" spans="12:12" x14ac:dyDescent="0.2">
      <c r="L1068" s="217"/>
    </row>
    <row r="1069" spans="12:12" x14ac:dyDescent="0.2">
      <c r="L1069" s="217"/>
    </row>
    <row r="1070" spans="12:12" x14ac:dyDescent="0.2">
      <c r="L1070" s="217"/>
    </row>
    <row r="1071" spans="12:12" x14ac:dyDescent="0.2">
      <c r="L1071" s="217"/>
    </row>
    <row r="1072" spans="12:12" x14ac:dyDescent="0.2">
      <c r="L1072" s="217"/>
    </row>
    <row r="1073" spans="12:12" x14ac:dyDescent="0.2">
      <c r="L1073" s="217"/>
    </row>
    <row r="1074" spans="12:12" x14ac:dyDescent="0.2">
      <c r="L1074" s="217"/>
    </row>
    <row r="1075" spans="12:12" x14ac:dyDescent="0.2">
      <c r="L1075" s="217"/>
    </row>
    <row r="1076" spans="12:12" x14ac:dyDescent="0.2">
      <c r="L1076" s="217"/>
    </row>
    <row r="1077" spans="12:12" x14ac:dyDescent="0.2">
      <c r="L1077" s="217"/>
    </row>
    <row r="1078" spans="12:12" x14ac:dyDescent="0.2">
      <c r="L1078" s="217"/>
    </row>
    <row r="1079" spans="12:12" x14ac:dyDescent="0.2">
      <c r="L1079" s="217"/>
    </row>
    <row r="1080" spans="12:12" x14ac:dyDescent="0.2">
      <c r="L1080" s="217"/>
    </row>
    <row r="1081" spans="12:12" x14ac:dyDescent="0.2">
      <c r="L1081" s="217"/>
    </row>
    <row r="1082" spans="12:12" x14ac:dyDescent="0.2">
      <c r="L1082" s="217"/>
    </row>
    <row r="1083" spans="12:12" x14ac:dyDescent="0.2">
      <c r="L1083" s="217"/>
    </row>
    <row r="1084" spans="12:12" x14ac:dyDescent="0.2">
      <c r="L1084" s="217"/>
    </row>
    <row r="1085" spans="12:12" x14ac:dyDescent="0.2">
      <c r="L1085" s="217"/>
    </row>
    <row r="1086" spans="12:12" x14ac:dyDescent="0.2">
      <c r="L1086" s="217"/>
    </row>
    <row r="1087" spans="12:12" x14ac:dyDescent="0.2">
      <c r="L1087" s="217"/>
    </row>
    <row r="1088" spans="12:12" x14ac:dyDescent="0.2">
      <c r="L1088" s="217"/>
    </row>
    <row r="1089" spans="12:12" x14ac:dyDescent="0.2">
      <c r="L1089" s="217"/>
    </row>
    <row r="1090" spans="12:12" x14ac:dyDescent="0.2">
      <c r="L1090" s="217"/>
    </row>
    <row r="1091" spans="12:12" x14ac:dyDescent="0.2">
      <c r="L1091" s="217"/>
    </row>
    <row r="1092" spans="12:12" x14ac:dyDescent="0.2">
      <c r="L1092" s="217"/>
    </row>
    <row r="1093" spans="12:12" x14ac:dyDescent="0.2">
      <c r="L1093" s="217"/>
    </row>
    <row r="1094" spans="12:12" x14ac:dyDescent="0.2">
      <c r="L1094" s="217"/>
    </row>
    <row r="1095" spans="12:12" x14ac:dyDescent="0.2">
      <c r="L1095" s="217"/>
    </row>
    <row r="1096" spans="12:12" x14ac:dyDescent="0.2">
      <c r="L1096" s="217"/>
    </row>
    <row r="1097" spans="12:12" x14ac:dyDescent="0.2">
      <c r="L1097" s="217"/>
    </row>
    <row r="1098" spans="12:12" x14ac:dyDescent="0.2">
      <c r="L1098" s="217"/>
    </row>
    <row r="1099" spans="12:12" x14ac:dyDescent="0.2">
      <c r="L1099" s="217"/>
    </row>
    <row r="1100" spans="12:12" x14ac:dyDescent="0.2">
      <c r="L1100" s="217"/>
    </row>
    <row r="1101" spans="12:12" x14ac:dyDescent="0.2">
      <c r="L1101" s="217"/>
    </row>
    <row r="1102" spans="12:12" x14ac:dyDescent="0.2">
      <c r="L1102" s="217"/>
    </row>
    <row r="1103" spans="12:12" x14ac:dyDescent="0.2">
      <c r="L1103" s="217"/>
    </row>
    <row r="1104" spans="12:12" x14ac:dyDescent="0.2">
      <c r="L1104" s="217"/>
    </row>
    <row r="1105" spans="12:12" x14ac:dyDescent="0.2">
      <c r="L1105" s="217"/>
    </row>
    <row r="1106" spans="12:12" x14ac:dyDescent="0.2">
      <c r="L1106" s="217"/>
    </row>
    <row r="1107" spans="12:12" x14ac:dyDescent="0.2">
      <c r="L1107" s="217"/>
    </row>
    <row r="1108" spans="12:12" x14ac:dyDescent="0.2">
      <c r="L1108" s="217"/>
    </row>
    <row r="1109" spans="12:12" x14ac:dyDescent="0.2">
      <c r="L1109" s="217"/>
    </row>
    <row r="1110" spans="12:12" x14ac:dyDescent="0.2">
      <c r="L1110" s="217"/>
    </row>
    <row r="1111" spans="12:12" x14ac:dyDescent="0.2">
      <c r="L1111" s="217"/>
    </row>
    <row r="1112" spans="12:12" x14ac:dyDescent="0.2">
      <c r="L1112" s="217"/>
    </row>
    <row r="1113" spans="12:12" x14ac:dyDescent="0.2">
      <c r="L1113" s="217"/>
    </row>
    <row r="1114" spans="12:12" x14ac:dyDescent="0.2">
      <c r="L1114" s="217"/>
    </row>
    <row r="1115" spans="12:12" x14ac:dyDescent="0.2">
      <c r="L1115" s="217"/>
    </row>
    <row r="1116" spans="12:12" x14ac:dyDescent="0.2">
      <c r="L1116" s="217"/>
    </row>
    <row r="1117" spans="12:12" x14ac:dyDescent="0.2">
      <c r="L1117" s="217"/>
    </row>
    <row r="1118" spans="12:12" x14ac:dyDescent="0.2">
      <c r="L1118" s="217"/>
    </row>
    <row r="1119" spans="12:12" x14ac:dyDescent="0.2">
      <c r="L1119" s="217"/>
    </row>
    <row r="1120" spans="12:12" x14ac:dyDescent="0.2">
      <c r="L1120" s="217"/>
    </row>
    <row r="1121" spans="12:12" x14ac:dyDescent="0.2">
      <c r="L1121" s="217"/>
    </row>
    <row r="1122" spans="12:12" x14ac:dyDescent="0.2">
      <c r="L1122" s="217"/>
    </row>
    <row r="1123" spans="12:12" x14ac:dyDescent="0.2">
      <c r="L1123" s="217"/>
    </row>
    <row r="1124" spans="12:12" x14ac:dyDescent="0.2">
      <c r="L1124" s="217"/>
    </row>
    <row r="1125" spans="12:12" x14ac:dyDescent="0.2">
      <c r="L1125" s="217"/>
    </row>
    <row r="1126" spans="12:12" x14ac:dyDescent="0.2">
      <c r="L1126" s="217"/>
    </row>
    <row r="1127" spans="12:12" x14ac:dyDescent="0.2">
      <c r="L1127" s="217"/>
    </row>
    <row r="1128" spans="12:12" x14ac:dyDescent="0.2">
      <c r="L1128" s="217"/>
    </row>
    <row r="1129" spans="12:12" x14ac:dyDescent="0.2">
      <c r="L1129" s="217"/>
    </row>
    <row r="1130" spans="12:12" x14ac:dyDescent="0.2">
      <c r="L1130" s="217"/>
    </row>
    <row r="1131" spans="12:12" x14ac:dyDescent="0.2">
      <c r="L1131" s="217"/>
    </row>
    <row r="1132" spans="12:12" x14ac:dyDescent="0.2">
      <c r="L1132" s="217"/>
    </row>
    <row r="1133" spans="12:12" x14ac:dyDescent="0.2">
      <c r="L1133" s="217"/>
    </row>
    <row r="1134" spans="12:12" x14ac:dyDescent="0.2">
      <c r="L1134" s="217"/>
    </row>
    <row r="1135" spans="12:12" x14ac:dyDescent="0.2">
      <c r="L1135" s="217"/>
    </row>
    <row r="1136" spans="12:12" x14ac:dyDescent="0.2">
      <c r="L1136" s="217"/>
    </row>
    <row r="1137" spans="12:12" x14ac:dyDescent="0.2">
      <c r="L1137" s="217"/>
    </row>
    <row r="1138" spans="12:12" x14ac:dyDescent="0.2">
      <c r="L1138" s="217"/>
    </row>
    <row r="1139" spans="12:12" x14ac:dyDescent="0.2">
      <c r="L1139" s="217"/>
    </row>
    <row r="1140" spans="12:12" x14ac:dyDescent="0.2">
      <c r="L1140" s="217"/>
    </row>
    <row r="1141" spans="12:12" x14ac:dyDescent="0.2">
      <c r="L1141" s="217"/>
    </row>
    <row r="1142" spans="12:12" x14ac:dyDescent="0.2">
      <c r="L1142" s="217"/>
    </row>
    <row r="1143" spans="12:12" x14ac:dyDescent="0.2">
      <c r="L1143" s="217"/>
    </row>
    <row r="1144" spans="12:12" x14ac:dyDescent="0.2">
      <c r="L1144" s="217"/>
    </row>
    <row r="1145" spans="12:12" x14ac:dyDescent="0.2">
      <c r="L1145" s="217"/>
    </row>
    <row r="1146" spans="12:12" x14ac:dyDescent="0.2">
      <c r="L1146" s="217"/>
    </row>
    <row r="1147" spans="12:12" x14ac:dyDescent="0.2">
      <c r="L1147" s="217"/>
    </row>
    <row r="1148" spans="12:12" x14ac:dyDescent="0.2">
      <c r="L1148" s="217"/>
    </row>
    <row r="1149" spans="12:12" x14ac:dyDescent="0.2">
      <c r="L1149" s="217"/>
    </row>
    <row r="1150" spans="12:12" x14ac:dyDescent="0.2">
      <c r="L1150" s="217"/>
    </row>
    <row r="1151" spans="12:12" x14ac:dyDescent="0.2">
      <c r="L1151" s="217"/>
    </row>
    <row r="1152" spans="12:12" x14ac:dyDescent="0.2">
      <c r="L1152" s="217"/>
    </row>
    <row r="1153" spans="12:12" x14ac:dyDescent="0.2">
      <c r="L1153" s="217"/>
    </row>
    <row r="1154" spans="12:12" x14ac:dyDescent="0.2">
      <c r="L1154" s="217"/>
    </row>
    <row r="1155" spans="12:12" x14ac:dyDescent="0.2">
      <c r="L1155" s="217"/>
    </row>
    <row r="1156" spans="12:12" x14ac:dyDescent="0.2">
      <c r="L1156" s="217"/>
    </row>
    <row r="1157" spans="12:12" x14ac:dyDescent="0.2">
      <c r="L1157" s="217"/>
    </row>
    <row r="1158" spans="12:12" x14ac:dyDescent="0.2">
      <c r="L1158" s="217"/>
    </row>
    <row r="1159" spans="12:12" x14ac:dyDescent="0.2">
      <c r="L1159" s="217"/>
    </row>
    <row r="1160" spans="12:12" x14ac:dyDescent="0.2">
      <c r="L1160" s="217"/>
    </row>
    <row r="1161" spans="12:12" x14ac:dyDescent="0.2">
      <c r="L1161" s="217"/>
    </row>
    <row r="1162" spans="12:12" x14ac:dyDescent="0.2">
      <c r="L1162" s="217"/>
    </row>
    <row r="1163" spans="12:12" x14ac:dyDescent="0.2">
      <c r="L1163" s="217"/>
    </row>
    <row r="1164" spans="12:12" x14ac:dyDescent="0.2">
      <c r="L1164" s="217"/>
    </row>
    <row r="1165" spans="12:12" x14ac:dyDescent="0.2">
      <c r="L1165" s="217"/>
    </row>
    <row r="1166" spans="12:12" x14ac:dyDescent="0.2">
      <c r="L1166" s="217"/>
    </row>
    <row r="1167" spans="12:12" x14ac:dyDescent="0.2">
      <c r="L1167" s="217"/>
    </row>
    <row r="1168" spans="12:12" x14ac:dyDescent="0.2">
      <c r="L1168" s="217"/>
    </row>
    <row r="1169" spans="12:12" x14ac:dyDescent="0.2">
      <c r="L1169" s="217"/>
    </row>
    <row r="1170" spans="12:12" x14ac:dyDescent="0.2">
      <c r="L1170" s="217"/>
    </row>
    <row r="1171" spans="12:12" x14ac:dyDescent="0.2">
      <c r="L1171" s="217"/>
    </row>
    <row r="1172" spans="12:12" x14ac:dyDescent="0.2">
      <c r="L1172" s="217"/>
    </row>
    <row r="1173" spans="12:12" x14ac:dyDescent="0.2">
      <c r="L1173" s="217"/>
    </row>
    <row r="1174" spans="12:12" x14ac:dyDescent="0.2">
      <c r="L1174" s="217"/>
    </row>
    <row r="1175" spans="12:12" x14ac:dyDescent="0.2">
      <c r="L1175" s="217"/>
    </row>
    <row r="1176" spans="12:12" x14ac:dyDescent="0.2">
      <c r="L1176" s="217"/>
    </row>
    <row r="1177" spans="12:12" x14ac:dyDescent="0.2">
      <c r="L1177" s="217"/>
    </row>
    <row r="1178" spans="12:12" x14ac:dyDescent="0.2">
      <c r="L1178" s="217"/>
    </row>
    <row r="1179" spans="12:12" x14ac:dyDescent="0.2">
      <c r="L1179" s="217"/>
    </row>
    <row r="1180" spans="12:12" x14ac:dyDescent="0.2">
      <c r="L1180" s="217"/>
    </row>
    <row r="1181" spans="12:12" x14ac:dyDescent="0.2">
      <c r="L1181" s="217"/>
    </row>
    <row r="1182" spans="12:12" x14ac:dyDescent="0.2">
      <c r="L1182" s="217"/>
    </row>
    <row r="1183" spans="12:12" x14ac:dyDescent="0.2">
      <c r="L1183" s="217"/>
    </row>
    <row r="1184" spans="12:12" x14ac:dyDescent="0.2">
      <c r="L1184" s="217"/>
    </row>
    <row r="1185" spans="12:12" x14ac:dyDescent="0.2">
      <c r="L1185" s="217"/>
    </row>
    <row r="1186" spans="12:12" x14ac:dyDescent="0.2">
      <c r="L1186" s="217"/>
    </row>
    <row r="1187" spans="12:12" x14ac:dyDescent="0.2">
      <c r="L1187" s="217"/>
    </row>
    <row r="1188" spans="12:12" x14ac:dyDescent="0.2">
      <c r="L1188" s="217"/>
    </row>
    <row r="1189" spans="12:12" x14ac:dyDescent="0.2">
      <c r="L1189" s="217"/>
    </row>
    <row r="1190" spans="12:12" x14ac:dyDescent="0.2">
      <c r="L1190" s="217"/>
    </row>
    <row r="1191" spans="12:12" x14ac:dyDescent="0.2">
      <c r="L1191" s="217"/>
    </row>
    <row r="1192" spans="12:12" x14ac:dyDescent="0.2">
      <c r="L1192" s="217"/>
    </row>
    <row r="1193" spans="12:12" x14ac:dyDescent="0.2">
      <c r="L1193" s="217"/>
    </row>
    <row r="1194" spans="12:12" x14ac:dyDescent="0.2">
      <c r="L1194" s="217"/>
    </row>
    <row r="1195" spans="12:12" x14ac:dyDescent="0.2">
      <c r="L1195" s="217"/>
    </row>
    <row r="1196" spans="12:12" x14ac:dyDescent="0.2">
      <c r="L1196" s="217"/>
    </row>
    <row r="1197" spans="12:12" x14ac:dyDescent="0.2">
      <c r="L1197" s="217"/>
    </row>
    <row r="1198" spans="12:12" x14ac:dyDescent="0.2">
      <c r="L1198" s="217"/>
    </row>
    <row r="1199" spans="12:12" x14ac:dyDescent="0.2">
      <c r="L1199" s="217"/>
    </row>
    <row r="1200" spans="12:12" x14ac:dyDescent="0.2">
      <c r="L1200" s="217"/>
    </row>
    <row r="1201" spans="12:12" x14ac:dyDescent="0.2">
      <c r="L1201" s="217"/>
    </row>
    <row r="1202" spans="12:12" x14ac:dyDescent="0.2">
      <c r="L1202" s="217"/>
    </row>
    <row r="1203" spans="12:12" x14ac:dyDescent="0.2">
      <c r="L1203" s="217"/>
    </row>
    <row r="1204" spans="12:12" x14ac:dyDescent="0.2">
      <c r="L1204" s="217"/>
    </row>
    <row r="1205" spans="12:12" x14ac:dyDescent="0.2">
      <c r="L1205" s="217"/>
    </row>
    <row r="1206" spans="12:12" x14ac:dyDescent="0.2">
      <c r="L1206" s="217"/>
    </row>
    <row r="1207" spans="12:12" x14ac:dyDescent="0.2">
      <c r="L1207" s="217"/>
    </row>
    <row r="1208" spans="12:12" x14ac:dyDescent="0.2">
      <c r="L1208" s="217"/>
    </row>
    <row r="1209" spans="12:12" x14ac:dyDescent="0.2">
      <c r="L1209" s="217"/>
    </row>
    <row r="1210" spans="12:12" x14ac:dyDescent="0.2">
      <c r="L1210" s="217"/>
    </row>
    <row r="1211" spans="12:12" x14ac:dyDescent="0.2">
      <c r="L1211" s="217"/>
    </row>
    <row r="1212" spans="12:12" x14ac:dyDescent="0.2">
      <c r="L1212" s="217"/>
    </row>
    <row r="1213" spans="12:12" x14ac:dyDescent="0.2">
      <c r="L1213" s="217"/>
    </row>
    <row r="1214" spans="12:12" x14ac:dyDescent="0.2">
      <c r="L1214" s="217"/>
    </row>
    <row r="1215" spans="12:12" x14ac:dyDescent="0.2">
      <c r="L1215" s="217"/>
    </row>
    <row r="1216" spans="12:12" x14ac:dyDescent="0.2">
      <c r="L1216" s="217"/>
    </row>
    <row r="1217" spans="12:12" x14ac:dyDescent="0.2">
      <c r="L1217" s="217"/>
    </row>
    <row r="1218" spans="12:12" x14ac:dyDescent="0.2">
      <c r="L1218" s="217"/>
    </row>
    <row r="1219" spans="12:12" x14ac:dyDescent="0.2">
      <c r="L1219" s="217"/>
    </row>
    <row r="1220" spans="12:12" x14ac:dyDescent="0.2">
      <c r="L1220" s="217"/>
    </row>
    <row r="1221" spans="12:12" x14ac:dyDescent="0.2">
      <c r="L1221" s="217"/>
    </row>
    <row r="1222" spans="12:12" x14ac:dyDescent="0.2">
      <c r="L1222" s="217"/>
    </row>
    <row r="1223" spans="12:12" x14ac:dyDescent="0.2">
      <c r="L1223" s="217"/>
    </row>
    <row r="1224" spans="12:12" x14ac:dyDescent="0.2">
      <c r="L1224" s="217"/>
    </row>
    <row r="1225" spans="12:12" x14ac:dyDescent="0.2">
      <c r="L1225" s="217"/>
    </row>
    <row r="1226" spans="12:12" x14ac:dyDescent="0.2">
      <c r="L1226" s="217"/>
    </row>
    <row r="1227" spans="12:12" x14ac:dyDescent="0.2">
      <c r="L1227" s="217"/>
    </row>
    <row r="1228" spans="12:12" x14ac:dyDescent="0.2">
      <c r="L1228" s="217"/>
    </row>
    <row r="1229" spans="12:12" x14ac:dyDescent="0.2">
      <c r="L1229" s="217"/>
    </row>
    <row r="1230" spans="12:12" x14ac:dyDescent="0.2">
      <c r="L1230" s="217"/>
    </row>
    <row r="1231" spans="12:12" x14ac:dyDescent="0.2">
      <c r="L1231" s="217"/>
    </row>
    <row r="1232" spans="12:12" x14ac:dyDescent="0.2">
      <c r="L1232" s="217"/>
    </row>
    <row r="1233" spans="12:12" x14ac:dyDescent="0.2">
      <c r="L1233" s="217"/>
    </row>
    <row r="1234" spans="12:12" x14ac:dyDescent="0.2">
      <c r="L1234" s="217"/>
    </row>
    <row r="1235" spans="12:12" x14ac:dyDescent="0.2">
      <c r="L1235" s="217"/>
    </row>
    <row r="1236" spans="12:12" x14ac:dyDescent="0.2">
      <c r="L1236" s="217"/>
    </row>
    <row r="1237" spans="12:12" x14ac:dyDescent="0.2">
      <c r="L1237" s="217"/>
    </row>
    <row r="1238" spans="12:12" x14ac:dyDescent="0.2">
      <c r="L1238" s="217"/>
    </row>
    <row r="1239" spans="12:12" x14ac:dyDescent="0.2">
      <c r="L1239" s="217"/>
    </row>
    <row r="1240" spans="12:12" x14ac:dyDescent="0.2">
      <c r="L1240" s="217"/>
    </row>
    <row r="1241" spans="12:12" x14ac:dyDescent="0.2">
      <c r="L1241" s="217"/>
    </row>
    <row r="1242" spans="12:12" x14ac:dyDescent="0.2">
      <c r="L1242" s="217"/>
    </row>
    <row r="1243" spans="12:12" x14ac:dyDescent="0.2">
      <c r="L1243" s="217"/>
    </row>
    <row r="1244" spans="12:12" x14ac:dyDescent="0.2">
      <c r="L1244" s="217"/>
    </row>
    <row r="1245" spans="12:12" x14ac:dyDescent="0.2">
      <c r="L1245" s="217"/>
    </row>
    <row r="1246" spans="12:12" x14ac:dyDescent="0.2">
      <c r="L1246" s="217"/>
    </row>
    <row r="1247" spans="12:12" x14ac:dyDescent="0.2">
      <c r="L1247" s="217"/>
    </row>
    <row r="1248" spans="12:12" x14ac:dyDescent="0.2">
      <c r="L1248" s="217"/>
    </row>
    <row r="1249" spans="12:12" x14ac:dyDescent="0.2">
      <c r="L1249" s="217"/>
    </row>
    <row r="1250" spans="12:12" x14ac:dyDescent="0.2">
      <c r="L1250" s="217"/>
    </row>
    <row r="1251" spans="12:12" x14ac:dyDescent="0.2">
      <c r="L1251" s="217"/>
    </row>
    <row r="1252" spans="12:12" x14ac:dyDescent="0.2">
      <c r="L1252" s="217"/>
    </row>
    <row r="1253" spans="12:12" x14ac:dyDescent="0.2">
      <c r="L1253" s="217"/>
    </row>
    <row r="1254" spans="12:12" x14ac:dyDescent="0.2">
      <c r="L1254" s="217"/>
    </row>
    <row r="1255" spans="12:12" x14ac:dyDescent="0.2">
      <c r="L1255" s="217"/>
    </row>
    <row r="1256" spans="12:12" x14ac:dyDescent="0.2">
      <c r="L1256" s="217"/>
    </row>
    <row r="1257" spans="12:12" x14ac:dyDescent="0.2">
      <c r="L1257" s="217"/>
    </row>
    <row r="1258" spans="12:12" x14ac:dyDescent="0.2">
      <c r="L1258" s="217"/>
    </row>
    <row r="1259" spans="12:12" x14ac:dyDescent="0.2">
      <c r="L1259" s="217"/>
    </row>
    <row r="1260" spans="12:12" x14ac:dyDescent="0.2">
      <c r="L1260" s="217"/>
    </row>
    <row r="1261" spans="12:12" x14ac:dyDescent="0.2">
      <c r="L1261" s="217"/>
    </row>
    <row r="1262" spans="12:12" x14ac:dyDescent="0.2">
      <c r="L1262" s="217"/>
    </row>
    <row r="1263" spans="12:12" x14ac:dyDescent="0.2">
      <c r="L1263" s="217"/>
    </row>
    <row r="1264" spans="12:12" x14ac:dyDescent="0.2">
      <c r="L1264" s="217"/>
    </row>
    <row r="1265" spans="12:12" x14ac:dyDescent="0.2">
      <c r="L1265" s="217"/>
    </row>
    <row r="1266" spans="12:12" x14ac:dyDescent="0.2">
      <c r="L1266" s="217"/>
    </row>
    <row r="1267" spans="12:12" x14ac:dyDescent="0.2">
      <c r="L1267" s="217"/>
    </row>
    <row r="1268" spans="12:12" x14ac:dyDescent="0.2">
      <c r="L1268" s="217"/>
    </row>
    <row r="1269" spans="12:12" x14ac:dyDescent="0.2">
      <c r="L1269" s="217"/>
    </row>
    <row r="1270" spans="12:12" x14ac:dyDescent="0.2">
      <c r="L1270" s="217"/>
    </row>
    <row r="1271" spans="12:12" x14ac:dyDescent="0.2">
      <c r="L1271" s="217"/>
    </row>
    <row r="1272" spans="12:12" x14ac:dyDescent="0.2">
      <c r="L1272" s="217"/>
    </row>
    <row r="1273" spans="12:12" x14ac:dyDescent="0.2">
      <c r="L1273" s="217"/>
    </row>
    <row r="1274" spans="12:12" x14ac:dyDescent="0.2">
      <c r="L1274" s="217"/>
    </row>
    <row r="1275" spans="12:12" x14ac:dyDescent="0.2">
      <c r="L1275" s="217"/>
    </row>
    <row r="1276" spans="12:12" x14ac:dyDescent="0.2">
      <c r="L1276" s="217"/>
    </row>
    <row r="1277" spans="12:12" x14ac:dyDescent="0.2">
      <c r="L1277" s="217"/>
    </row>
    <row r="1278" spans="12:12" x14ac:dyDescent="0.2">
      <c r="L1278" s="217"/>
    </row>
    <row r="1279" spans="12:12" x14ac:dyDescent="0.2">
      <c r="L1279" s="217"/>
    </row>
    <row r="1280" spans="12:12" x14ac:dyDescent="0.2">
      <c r="L1280" s="217"/>
    </row>
    <row r="1281" spans="12:12" x14ac:dyDescent="0.2">
      <c r="L1281" s="217"/>
    </row>
    <row r="1282" spans="12:12" x14ac:dyDescent="0.2">
      <c r="L1282" s="217"/>
    </row>
    <row r="1283" spans="12:12" x14ac:dyDescent="0.2">
      <c r="L1283" s="217"/>
    </row>
    <row r="1284" spans="12:12" x14ac:dyDescent="0.2">
      <c r="L1284" s="217"/>
    </row>
    <row r="1285" spans="12:12" x14ac:dyDescent="0.2">
      <c r="L1285" s="217"/>
    </row>
    <row r="1286" spans="12:12" x14ac:dyDescent="0.2">
      <c r="L1286" s="217"/>
    </row>
    <row r="1287" spans="12:12" x14ac:dyDescent="0.2">
      <c r="L1287" s="217"/>
    </row>
    <row r="1288" spans="12:12" x14ac:dyDescent="0.2">
      <c r="L1288" s="217"/>
    </row>
    <row r="1289" spans="12:12" x14ac:dyDescent="0.2">
      <c r="L1289" s="217"/>
    </row>
    <row r="1290" spans="12:12" x14ac:dyDescent="0.2">
      <c r="L1290" s="217"/>
    </row>
    <row r="1291" spans="12:12" x14ac:dyDescent="0.2">
      <c r="L1291" s="217"/>
    </row>
    <row r="1292" spans="12:12" x14ac:dyDescent="0.2">
      <c r="L1292" s="217"/>
    </row>
    <row r="1293" spans="12:12" x14ac:dyDescent="0.2">
      <c r="L1293" s="217"/>
    </row>
    <row r="1294" spans="12:12" x14ac:dyDescent="0.2">
      <c r="L1294" s="217"/>
    </row>
    <row r="1295" spans="12:12" x14ac:dyDescent="0.2">
      <c r="L1295" s="217"/>
    </row>
    <row r="1296" spans="12:12" x14ac:dyDescent="0.2">
      <c r="L1296" s="217"/>
    </row>
    <row r="1297" spans="12:12" x14ac:dyDescent="0.2">
      <c r="L1297" s="217"/>
    </row>
    <row r="1298" spans="12:12" x14ac:dyDescent="0.2">
      <c r="L1298" s="217"/>
    </row>
    <row r="1299" spans="12:12" x14ac:dyDescent="0.2">
      <c r="L1299" s="217"/>
    </row>
    <row r="1300" spans="12:12" x14ac:dyDescent="0.2">
      <c r="L1300" s="217"/>
    </row>
    <row r="1301" spans="12:12" x14ac:dyDescent="0.2">
      <c r="L1301" s="217"/>
    </row>
    <row r="1302" spans="12:12" x14ac:dyDescent="0.2">
      <c r="L1302" s="217"/>
    </row>
    <row r="1303" spans="12:12" x14ac:dyDescent="0.2">
      <c r="L1303" s="217"/>
    </row>
    <row r="1304" spans="12:12" x14ac:dyDescent="0.2">
      <c r="L1304" s="217"/>
    </row>
    <row r="1305" spans="12:12" x14ac:dyDescent="0.2">
      <c r="L1305" s="217"/>
    </row>
    <row r="1306" spans="12:12" x14ac:dyDescent="0.2">
      <c r="L1306" s="217"/>
    </row>
    <row r="1307" spans="12:12" x14ac:dyDescent="0.2">
      <c r="L1307" s="217"/>
    </row>
    <row r="1308" spans="12:12" x14ac:dyDescent="0.2">
      <c r="L1308" s="217"/>
    </row>
    <row r="1309" spans="12:12" x14ac:dyDescent="0.2">
      <c r="L1309" s="217"/>
    </row>
    <row r="1310" spans="12:12" x14ac:dyDescent="0.2">
      <c r="L1310" s="217"/>
    </row>
    <row r="1311" spans="12:12" x14ac:dyDescent="0.2">
      <c r="L1311" s="217"/>
    </row>
    <row r="1312" spans="12:12" x14ac:dyDescent="0.2">
      <c r="L1312" s="217"/>
    </row>
    <row r="1313" spans="12:12" x14ac:dyDescent="0.2">
      <c r="L1313" s="217"/>
    </row>
    <row r="1314" spans="12:12" x14ac:dyDescent="0.2">
      <c r="L1314" s="217"/>
    </row>
    <row r="1315" spans="12:12" x14ac:dyDescent="0.2">
      <c r="L1315" s="217"/>
    </row>
    <row r="1316" spans="12:12" x14ac:dyDescent="0.2">
      <c r="L1316" s="217"/>
    </row>
    <row r="1317" spans="12:12" x14ac:dyDescent="0.2">
      <c r="L1317" s="217"/>
    </row>
    <row r="1318" spans="12:12" x14ac:dyDescent="0.2">
      <c r="L1318" s="217"/>
    </row>
    <row r="1319" spans="12:12" x14ac:dyDescent="0.2">
      <c r="L1319" s="217"/>
    </row>
    <row r="1320" spans="12:12" x14ac:dyDescent="0.2">
      <c r="L1320" s="217"/>
    </row>
    <row r="1321" spans="12:12" x14ac:dyDescent="0.2">
      <c r="L1321" s="217"/>
    </row>
    <row r="1322" spans="12:12" x14ac:dyDescent="0.2">
      <c r="L1322" s="217"/>
    </row>
    <row r="1323" spans="12:12" x14ac:dyDescent="0.2">
      <c r="L1323" s="217"/>
    </row>
    <row r="1324" spans="12:12" x14ac:dyDescent="0.2">
      <c r="L1324" s="217"/>
    </row>
    <row r="1325" spans="12:12" x14ac:dyDescent="0.2">
      <c r="L1325" s="217"/>
    </row>
    <row r="1326" spans="12:12" x14ac:dyDescent="0.2">
      <c r="L1326" s="217"/>
    </row>
    <row r="1327" spans="12:12" x14ac:dyDescent="0.2">
      <c r="L1327" s="217"/>
    </row>
    <row r="1328" spans="12:12" x14ac:dyDescent="0.2">
      <c r="L1328" s="217"/>
    </row>
    <row r="1329" spans="12:12" x14ac:dyDescent="0.2">
      <c r="L1329" s="217"/>
    </row>
    <row r="1330" spans="12:12" x14ac:dyDescent="0.2">
      <c r="L1330" s="217"/>
    </row>
    <row r="1331" spans="12:12" x14ac:dyDescent="0.2">
      <c r="L1331" s="217"/>
    </row>
    <row r="1332" spans="12:12" x14ac:dyDescent="0.2">
      <c r="L1332" s="217"/>
    </row>
    <row r="1333" spans="12:12" x14ac:dyDescent="0.2">
      <c r="L1333" s="217"/>
    </row>
    <row r="1334" spans="12:12" x14ac:dyDescent="0.2">
      <c r="L1334" s="217"/>
    </row>
    <row r="1335" spans="12:12" x14ac:dyDescent="0.2">
      <c r="L1335" s="217"/>
    </row>
    <row r="1336" spans="12:12" x14ac:dyDescent="0.2">
      <c r="L1336" s="217"/>
    </row>
    <row r="1337" spans="12:12" x14ac:dyDescent="0.2">
      <c r="L1337" s="217"/>
    </row>
    <row r="1338" spans="12:12" x14ac:dyDescent="0.2">
      <c r="L1338" s="217"/>
    </row>
    <row r="1339" spans="12:12" x14ac:dyDescent="0.2">
      <c r="L1339" s="217"/>
    </row>
    <row r="1340" spans="12:12" x14ac:dyDescent="0.2">
      <c r="L1340" s="217"/>
    </row>
    <row r="1341" spans="12:12" x14ac:dyDescent="0.2">
      <c r="L1341" s="217"/>
    </row>
    <row r="1342" spans="12:12" x14ac:dyDescent="0.2">
      <c r="L1342" s="217"/>
    </row>
    <row r="1343" spans="12:12" x14ac:dyDescent="0.2">
      <c r="L1343" s="217"/>
    </row>
    <row r="1344" spans="12:12" x14ac:dyDescent="0.2">
      <c r="L1344" s="217"/>
    </row>
    <row r="1345" spans="12:12" x14ac:dyDescent="0.2">
      <c r="L1345" s="217"/>
    </row>
    <row r="1346" spans="12:12" x14ac:dyDescent="0.2">
      <c r="L1346" s="217"/>
    </row>
    <row r="1347" spans="12:12" x14ac:dyDescent="0.2">
      <c r="L1347" s="217"/>
    </row>
    <row r="1348" spans="12:12" x14ac:dyDescent="0.2">
      <c r="L1348" s="217"/>
    </row>
    <row r="1349" spans="12:12" x14ac:dyDescent="0.2">
      <c r="L1349" s="217"/>
    </row>
    <row r="1350" spans="12:12" x14ac:dyDescent="0.2">
      <c r="L1350" s="217"/>
    </row>
    <row r="1351" spans="12:12" x14ac:dyDescent="0.2">
      <c r="L1351" s="217"/>
    </row>
    <row r="1352" spans="12:12" x14ac:dyDescent="0.2">
      <c r="L1352" s="217"/>
    </row>
    <row r="1353" spans="12:12" x14ac:dyDescent="0.2">
      <c r="L1353" s="217"/>
    </row>
    <row r="1354" spans="12:12" x14ac:dyDescent="0.2">
      <c r="L1354" s="217"/>
    </row>
    <row r="1355" spans="12:12" x14ac:dyDescent="0.2">
      <c r="L1355" s="217"/>
    </row>
    <row r="1356" spans="12:12" x14ac:dyDescent="0.2">
      <c r="L1356" s="217"/>
    </row>
    <row r="1357" spans="12:12" x14ac:dyDescent="0.2">
      <c r="L1357" s="217"/>
    </row>
    <row r="1358" spans="12:12" x14ac:dyDescent="0.2">
      <c r="L1358" s="217"/>
    </row>
    <row r="1359" spans="12:12" x14ac:dyDescent="0.2">
      <c r="L1359" s="217"/>
    </row>
    <row r="1360" spans="12:12" x14ac:dyDescent="0.2">
      <c r="L1360" s="217"/>
    </row>
    <row r="1361" spans="12:12" x14ac:dyDescent="0.2">
      <c r="L1361" s="217"/>
    </row>
    <row r="1362" spans="12:12" x14ac:dyDescent="0.2">
      <c r="L1362" s="217"/>
    </row>
    <row r="1363" spans="12:12" x14ac:dyDescent="0.2">
      <c r="L1363" s="217"/>
    </row>
    <row r="1364" spans="12:12" x14ac:dyDescent="0.2">
      <c r="L1364" s="217"/>
    </row>
    <row r="1365" spans="12:12" x14ac:dyDescent="0.2">
      <c r="L1365" s="217"/>
    </row>
    <row r="1366" spans="12:12" x14ac:dyDescent="0.2">
      <c r="L1366" s="217"/>
    </row>
    <row r="1367" spans="12:12" x14ac:dyDescent="0.2">
      <c r="L1367" s="217"/>
    </row>
    <row r="1368" spans="12:12" x14ac:dyDescent="0.2">
      <c r="L1368" s="217"/>
    </row>
    <row r="1369" spans="12:12" x14ac:dyDescent="0.2">
      <c r="L1369" s="217"/>
    </row>
    <row r="1370" spans="12:12" x14ac:dyDescent="0.2">
      <c r="L1370" s="217"/>
    </row>
    <row r="1371" spans="12:12" x14ac:dyDescent="0.2">
      <c r="L1371" s="217"/>
    </row>
    <row r="1372" spans="12:12" x14ac:dyDescent="0.2">
      <c r="L1372" s="217"/>
    </row>
    <row r="1373" spans="12:12" x14ac:dyDescent="0.2">
      <c r="L1373" s="217"/>
    </row>
    <row r="1374" spans="12:12" x14ac:dyDescent="0.2">
      <c r="L1374" s="217"/>
    </row>
    <row r="1375" spans="12:12" x14ac:dyDescent="0.2">
      <c r="L1375" s="217"/>
    </row>
    <row r="1376" spans="12:12" x14ac:dyDescent="0.2">
      <c r="L1376" s="217"/>
    </row>
    <row r="1377" spans="12:12" x14ac:dyDescent="0.2">
      <c r="L1377" s="217"/>
    </row>
    <row r="1378" spans="12:12" x14ac:dyDescent="0.2">
      <c r="L1378" s="217"/>
    </row>
    <row r="1379" spans="12:12" x14ac:dyDescent="0.2">
      <c r="L1379" s="217"/>
    </row>
    <row r="1380" spans="12:12" x14ac:dyDescent="0.2">
      <c r="L1380" s="217"/>
    </row>
    <row r="1381" spans="12:12" x14ac:dyDescent="0.2">
      <c r="L1381" s="217"/>
    </row>
    <row r="1382" spans="12:12" x14ac:dyDescent="0.2">
      <c r="L1382" s="217"/>
    </row>
    <row r="1383" spans="12:12" x14ac:dyDescent="0.2">
      <c r="L1383" s="217"/>
    </row>
    <row r="1384" spans="12:12" x14ac:dyDescent="0.2">
      <c r="L1384" s="217"/>
    </row>
    <row r="1385" spans="12:12" x14ac:dyDescent="0.2">
      <c r="L1385" s="217"/>
    </row>
    <row r="1386" spans="12:12" x14ac:dyDescent="0.2">
      <c r="L1386" s="217"/>
    </row>
    <row r="1387" spans="12:12" x14ac:dyDescent="0.2">
      <c r="L1387" s="217"/>
    </row>
    <row r="1388" spans="12:12" x14ac:dyDescent="0.2">
      <c r="L1388" s="217"/>
    </row>
    <row r="1389" spans="12:12" x14ac:dyDescent="0.2">
      <c r="L1389" s="217"/>
    </row>
    <row r="1390" spans="12:12" x14ac:dyDescent="0.2">
      <c r="L1390" s="217"/>
    </row>
    <row r="1391" spans="12:12" x14ac:dyDescent="0.2">
      <c r="L1391" s="217"/>
    </row>
    <row r="1392" spans="12:12" x14ac:dyDescent="0.2">
      <c r="L1392" s="217"/>
    </row>
    <row r="1393" spans="12:12" x14ac:dyDescent="0.2">
      <c r="L1393" s="217"/>
    </row>
    <row r="1394" spans="12:12" x14ac:dyDescent="0.2">
      <c r="L1394" s="217"/>
    </row>
    <row r="1395" spans="12:12" x14ac:dyDescent="0.2">
      <c r="L1395" s="217"/>
    </row>
    <row r="1396" spans="12:12" x14ac:dyDescent="0.2">
      <c r="L1396" s="217"/>
    </row>
    <row r="1397" spans="12:12" x14ac:dyDescent="0.2">
      <c r="L1397" s="217"/>
    </row>
    <row r="1398" spans="12:12" x14ac:dyDescent="0.2">
      <c r="L1398" s="217"/>
    </row>
    <row r="1399" spans="12:12" x14ac:dyDescent="0.2">
      <c r="L1399" s="217"/>
    </row>
    <row r="1400" spans="12:12" x14ac:dyDescent="0.2">
      <c r="L1400" s="217"/>
    </row>
    <row r="1401" spans="12:12" x14ac:dyDescent="0.2">
      <c r="L1401" s="217"/>
    </row>
    <row r="1402" spans="12:12" x14ac:dyDescent="0.2">
      <c r="L1402" s="217"/>
    </row>
    <row r="1403" spans="12:12" x14ac:dyDescent="0.2">
      <c r="L1403" s="217"/>
    </row>
    <row r="1404" spans="12:12" x14ac:dyDescent="0.2">
      <c r="L1404" s="217"/>
    </row>
    <row r="1405" spans="12:12" x14ac:dyDescent="0.2">
      <c r="L1405" s="217"/>
    </row>
    <row r="1406" spans="12:12" x14ac:dyDescent="0.2">
      <c r="L1406" s="217"/>
    </row>
    <row r="1407" spans="12:12" x14ac:dyDescent="0.2">
      <c r="L1407" s="217"/>
    </row>
    <row r="1408" spans="12:12" x14ac:dyDescent="0.2">
      <c r="L1408" s="217"/>
    </row>
    <row r="1409" spans="12:12" x14ac:dyDescent="0.2">
      <c r="L1409" s="217"/>
    </row>
    <row r="1410" spans="12:12" x14ac:dyDescent="0.2">
      <c r="L1410" s="217"/>
    </row>
    <row r="1411" spans="12:12" x14ac:dyDescent="0.2">
      <c r="L1411" s="217"/>
    </row>
    <row r="1412" spans="12:12" x14ac:dyDescent="0.2">
      <c r="L1412" s="217"/>
    </row>
    <row r="1413" spans="12:12" x14ac:dyDescent="0.2">
      <c r="L1413" s="217"/>
    </row>
    <row r="1414" spans="12:12" x14ac:dyDescent="0.2">
      <c r="L1414" s="217"/>
    </row>
    <row r="1415" spans="12:12" x14ac:dyDescent="0.2">
      <c r="L1415" s="217"/>
    </row>
    <row r="1416" spans="12:12" x14ac:dyDescent="0.2">
      <c r="L1416" s="217"/>
    </row>
    <row r="1417" spans="12:12" x14ac:dyDescent="0.2">
      <c r="L1417" s="217"/>
    </row>
    <row r="1418" spans="12:12" x14ac:dyDescent="0.2">
      <c r="L1418" s="217"/>
    </row>
    <row r="1419" spans="12:12" x14ac:dyDescent="0.2">
      <c r="L1419" s="217"/>
    </row>
    <row r="1420" spans="12:12" x14ac:dyDescent="0.2">
      <c r="L1420" s="217"/>
    </row>
    <row r="1421" spans="12:12" x14ac:dyDescent="0.2">
      <c r="L1421" s="217"/>
    </row>
    <row r="1422" spans="12:12" x14ac:dyDescent="0.2">
      <c r="L1422" s="217"/>
    </row>
    <row r="1423" spans="12:12" x14ac:dyDescent="0.2">
      <c r="L1423" s="217"/>
    </row>
    <row r="1424" spans="12:12" x14ac:dyDescent="0.2">
      <c r="L1424" s="217"/>
    </row>
    <row r="1425" spans="12:12" x14ac:dyDescent="0.2">
      <c r="L1425" s="217"/>
    </row>
    <row r="1426" spans="12:12" x14ac:dyDescent="0.2">
      <c r="L1426" s="217"/>
    </row>
    <row r="1427" spans="12:12" x14ac:dyDescent="0.2">
      <c r="L1427" s="217"/>
    </row>
    <row r="1428" spans="12:12" x14ac:dyDescent="0.2">
      <c r="L1428" s="217"/>
    </row>
    <row r="1429" spans="12:12" x14ac:dyDescent="0.2">
      <c r="L1429" s="217"/>
    </row>
    <row r="1430" spans="12:12" x14ac:dyDescent="0.2">
      <c r="L1430" s="217"/>
    </row>
    <row r="1431" spans="12:12" x14ac:dyDescent="0.2">
      <c r="L1431" s="217"/>
    </row>
    <row r="1432" spans="12:12" x14ac:dyDescent="0.2">
      <c r="L1432" s="217"/>
    </row>
    <row r="1433" spans="12:12" x14ac:dyDescent="0.2">
      <c r="L1433" s="217"/>
    </row>
    <row r="1434" spans="12:12" x14ac:dyDescent="0.2">
      <c r="L1434" s="217"/>
    </row>
    <row r="1435" spans="12:12" x14ac:dyDescent="0.2">
      <c r="L1435" s="217"/>
    </row>
    <row r="1436" spans="12:12" x14ac:dyDescent="0.2">
      <c r="L1436" s="217"/>
    </row>
    <row r="1437" spans="12:12" x14ac:dyDescent="0.2">
      <c r="L1437" s="217"/>
    </row>
    <row r="1438" spans="12:12" x14ac:dyDescent="0.2">
      <c r="L1438" s="217"/>
    </row>
    <row r="1439" spans="12:12" x14ac:dyDescent="0.2">
      <c r="L1439" s="217"/>
    </row>
    <row r="1440" spans="12:12" x14ac:dyDescent="0.2">
      <c r="L1440" s="217"/>
    </row>
    <row r="1441" spans="12:12" x14ac:dyDescent="0.2">
      <c r="L1441" s="217"/>
    </row>
    <row r="1442" spans="12:12" x14ac:dyDescent="0.2">
      <c r="L1442" s="217"/>
    </row>
    <row r="1443" spans="12:12" x14ac:dyDescent="0.2">
      <c r="L1443" s="217"/>
    </row>
    <row r="1444" spans="12:12" x14ac:dyDescent="0.2">
      <c r="L1444" s="217"/>
    </row>
    <row r="1445" spans="12:12" x14ac:dyDescent="0.2">
      <c r="L1445" s="217"/>
    </row>
    <row r="1446" spans="12:12" x14ac:dyDescent="0.2">
      <c r="L1446" s="217"/>
    </row>
    <row r="1447" spans="12:12" x14ac:dyDescent="0.2">
      <c r="L1447" s="217"/>
    </row>
    <row r="1448" spans="12:12" x14ac:dyDescent="0.2">
      <c r="L1448" s="217"/>
    </row>
    <row r="1449" spans="12:12" x14ac:dyDescent="0.2">
      <c r="L1449" s="217"/>
    </row>
    <row r="1450" spans="12:12" x14ac:dyDescent="0.2">
      <c r="L1450" s="217"/>
    </row>
    <row r="1451" spans="12:12" x14ac:dyDescent="0.2">
      <c r="L1451" s="217"/>
    </row>
    <row r="1452" spans="12:12" x14ac:dyDescent="0.2">
      <c r="L1452" s="217"/>
    </row>
    <row r="1453" spans="12:12" x14ac:dyDescent="0.2">
      <c r="L1453" s="217"/>
    </row>
    <row r="1454" spans="12:12" x14ac:dyDescent="0.2">
      <c r="L1454" s="217"/>
    </row>
    <row r="1455" spans="12:12" x14ac:dyDescent="0.2">
      <c r="L1455" s="217"/>
    </row>
    <row r="1456" spans="12:12" x14ac:dyDescent="0.2">
      <c r="L1456" s="217"/>
    </row>
    <row r="1457" spans="12:12" x14ac:dyDescent="0.2">
      <c r="L1457" s="217"/>
    </row>
    <row r="1458" spans="12:12" x14ac:dyDescent="0.2">
      <c r="L1458" s="217"/>
    </row>
    <row r="1459" spans="12:12" x14ac:dyDescent="0.2">
      <c r="L1459" s="217"/>
    </row>
    <row r="1460" spans="12:12" x14ac:dyDescent="0.2">
      <c r="L1460" s="217"/>
    </row>
    <row r="1461" spans="12:12" x14ac:dyDescent="0.2">
      <c r="L1461" s="217"/>
    </row>
    <row r="1462" spans="12:12" x14ac:dyDescent="0.2">
      <c r="L1462" s="217"/>
    </row>
    <row r="1463" spans="12:12" x14ac:dyDescent="0.2">
      <c r="L1463" s="217"/>
    </row>
    <row r="1464" spans="12:12" x14ac:dyDescent="0.2">
      <c r="L1464" s="217"/>
    </row>
    <row r="1465" spans="12:12" x14ac:dyDescent="0.2">
      <c r="L1465" s="217"/>
    </row>
    <row r="1466" spans="12:12" x14ac:dyDescent="0.2">
      <c r="L1466" s="217"/>
    </row>
    <row r="1467" spans="12:12" x14ac:dyDescent="0.2">
      <c r="L1467" s="217"/>
    </row>
    <row r="1468" spans="12:12" x14ac:dyDescent="0.2">
      <c r="L1468" s="217"/>
    </row>
    <row r="1469" spans="12:12" x14ac:dyDescent="0.2">
      <c r="L1469" s="217"/>
    </row>
    <row r="1470" spans="12:12" x14ac:dyDescent="0.2">
      <c r="L1470" s="217"/>
    </row>
    <row r="1471" spans="12:12" x14ac:dyDescent="0.2">
      <c r="L1471" s="217"/>
    </row>
    <row r="1472" spans="12:12" x14ac:dyDescent="0.2">
      <c r="L1472" s="217"/>
    </row>
    <row r="1473" spans="12:12" x14ac:dyDescent="0.2">
      <c r="L1473" s="217"/>
    </row>
    <row r="1474" spans="12:12" x14ac:dyDescent="0.2">
      <c r="L1474" s="217"/>
    </row>
    <row r="1475" spans="12:12" x14ac:dyDescent="0.2">
      <c r="L1475" s="217"/>
    </row>
    <row r="1476" spans="12:12" x14ac:dyDescent="0.2">
      <c r="L1476" s="217"/>
    </row>
    <row r="1477" spans="12:12" x14ac:dyDescent="0.2">
      <c r="L1477" s="217"/>
    </row>
    <row r="1478" spans="12:12" x14ac:dyDescent="0.2">
      <c r="L1478" s="217"/>
    </row>
    <row r="1479" spans="12:12" x14ac:dyDescent="0.2">
      <c r="L1479" s="217"/>
    </row>
    <row r="1480" spans="12:12" x14ac:dyDescent="0.2">
      <c r="L1480" s="217"/>
    </row>
    <row r="1481" spans="12:12" x14ac:dyDescent="0.2">
      <c r="L1481" s="217"/>
    </row>
    <row r="1482" spans="12:12" x14ac:dyDescent="0.2">
      <c r="L1482" s="217"/>
    </row>
    <row r="1483" spans="12:12" x14ac:dyDescent="0.2">
      <c r="L1483" s="217"/>
    </row>
    <row r="1484" spans="12:12" x14ac:dyDescent="0.2">
      <c r="L1484" s="217"/>
    </row>
    <row r="1485" spans="12:12" x14ac:dyDescent="0.2">
      <c r="L1485" s="217"/>
    </row>
    <row r="1486" spans="12:12" x14ac:dyDescent="0.2">
      <c r="L1486" s="217"/>
    </row>
    <row r="1487" spans="12:12" x14ac:dyDescent="0.2">
      <c r="L1487" s="217"/>
    </row>
    <row r="1488" spans="12:12" x14ac:dyDescent="0.2">
      <c r="L1488" s="217"/>
    </row>
    <row r="1489" spans="12:12" x14ac:dyDescent="0.2">
      <c r="L1489" s="217"/>
    </row>
    <row r="1490" spans="12:12" x14ac:dyDescent="0.2">
      <c r="L1490" s="217"/>
    </row>
    <row r="1491" spans="12:12" x14ac:dyDescent="0.2">
      <c r="L1491" s="217"/>
    </row>
    <row r="1492" spans="12:12" x14ac:dyDescent="0.2">
      <c r="L1492" s="217"/>
    </row>
    <row r="1493" spans="12:12" x14ac:dyDescent="0.2">
      <c r="L1493" s="217"/>
    </row>
    <row r="1494" spans="12:12" x14ac:dyDescent="0.2">
      <c r="L1494" s="217"/>
    </row>
    <row r="1495" spans="12:12" x14ac:dyDescent="0.2">
      <c r="L1495" s="217"/>
    </row>
    <row r="1496" spans="12:12" x14ac:dyDescent="0.2">
      <c r="L1496" s="217"/>
    </row>
    <row r="1497" spans="12:12" x14ac:dyDescent="0.2">
      <c r="L1497" s="217"/>
    </row>
    <row r="1498" spans="12:12" x14ac:dyDescent="0.2">
      <c r="L1498" s="217"/>
    </row>
    <row r="1499" spans="12:12" x14ac:dyDescent="0.2">
      <c r="L1499" s="217"/>
    </row>
    <row r="1500" spans="12:12" x14ac:dyDescent="0.2">
      <c r="L1500" s="217"/>
    </row>
    <row r="1501" spans="12:12" x14ac:dyDescent="0.2">
      <c r="L1501" s="217"/>
    </row>
    <row r="1502" spans="12:12" x14ac:dyDescent="0.2">
      <c r="L1502" s="217"/>
    </row>
    <row r="1503" spans="12:12" x14ac:dyDescent="0.2">
      <c r="L1503" s="217"/>
    </row>
    <row r="1504" spans="12:12" x14ac:dyDescent="0.2">
      <c r="L1504" s="217"/>
    </row>
    <row r="1505" spans="12:12" x14ac:dyDescent="0.2">
      <c r="L1505" s="217"/>
    </row>
    <row r="1506" spans="12:12" x14ac:dyDescent="0.2">
      <c r="L1506" s="217"/>
    </row>
    <row r="1507" spans="12:12" x14ac:dyDescent="0.2">
      <c r="L1507" s="217"/>
    </row>
    <row r="1508" spans="12:12" x14ac:dyDescent="0.2">
      <c r="L1508" s="217"/>
    </row>
    <row r="1509" spans="12:12" x14ac:dyDescent="0.2">
      <c r="L1509" s="217"/>
    </row>
    <row r="1510" spans="12:12" x14ac:dyDescent="0.2">
      <c r="L1510" s="217"/>
    </row>
    <row r="1511" spans="12:12" x14ac:dyDescent="0.2">
      <c r="L1511" s="217"/>
    </row>
    <row r="1512" spans="12:12" x14ac:dyDescent="0.2">
      <c r="L1512" s="217"/>
    </row>
    <row r="1513" spans="12:12" x14ac:dyDescent="0.2">
      <c r="L1513" s="217"/>
    </row>
    <row r="1514" spans="12:12" x14ac:dyDescent="0.2">
      <c r="L1514" s="217"/>
    </row>
    <row r="1515" spans="12:12" x14ac:dyDescent="0.2">
      <c r="L1515" s="217"/>
    </row>
    <row r="1516" spans="12:12" x14ac:dyDescent="0.2">
      <c r="L1516" s="217"/>
    </row>
    <row r="1517" spans="12:12" x14ac:dyDescent="0.2">
      <c r="L1517" s="217"/>
    </row>
    <row r="1518" spans="12:12" x14ac:dyDescent="0.2">
      <c r="L1518" s="217"/>
    </row>
    <row r="1519" spans="12:12" x14ac:dyDescent="0.2">
      <c r="L1519" s="217"/>
    </row>
    <row r="1520" spans="12:12" x14ac:dyDescent="0.2">
      <c r="L1520" s="217"/>
    </row>
    <row r="1521" spans="12:12" x14ac:dyDescent="0.2">
      <c r="L1521" s="217"/>
    </row>
    <row r="1522" spans="12:12" x14ac:dyDescent="0.2">
      <c r="L1522" s="217"/>
    </row>
    <row r="1523" spans="12:12" x14ac:dyDescent="0.2">
      <c r="L1523" s="217"/>
    </row>
    <row r="1524" spans="12:12" x14ac:dyDescent="0.2">
      <c r="L1524" s="217"/>
    </row>
    <row r="1525" spans="12:12" x14ac:dyDescent="0.2">
      <c r="L1525" s="217"/>
    </row>
    <row r="1526" spans="12:12" x14ac:dyDescent="0.2">
      <c r="L1526" s="217"/>
    </row>
    <row r="1527" spans="12:12" x14ac:dyDescent="0.2">
      <c r="L1527" s="217"/>
    </row>
    <row r="1528" spans="12:12" x14ac:dyDescent="0.2">
      <c r="L1528" s="217"/>
    </row>
    <row r="1529" spans="12:12" x14ac:dyDescent="0.2">
      <c r="L1529" s="217"/>
    </row>
    <row r="1530" spans="12:12" x14ac:dyDescent="0.2">
      <c r="L1530" s="217"/>
    </row>
    <row r="1531" spans="12:12" x14ac:dyDescent="0.2">
      <c r="L1531" s="217"/>
    </row>
    <row r="1532" spans="12:12" x14ac:dyDescent="0.2">
      <c r="L1532" s="217"/>
    </row>
    <row r="1533" spans="12:12" x14ac:dyDescent="0.2">
      <c r="L1533" s="217"/>
    </row>
    <row r="1534" spans="12:12" x14ac:dyDescent="0.2">
      <c r="L1534" s="217"/>
    </row>
    <row r="1535" spans="12:12" x14ac:dyDescent="0.2">
      <c r="L1535" s="217"/>
    </row>
    <row r="1536" spans="12:12" x14ac:dyDescent="0.2">
      <c r="L1536" s="217"/>
    </row>
    <row r="1537" spans="12:12" x14ac:dyDescent="0.2">
      <c r="L1537" s="217"/>
    </row>
    <row r="1538" spans="12:12" x14ac:dyDescent="0.2">
      <c r="L1538" s="217"/>
    </row>
    <row r="1539" spans="12:12" x14ac:dyDescent="0.2">
      <c r="L1539" s="217"/>
    </row>
    <row r="1540" spans="12:12" x14ac:dyDescent="0.2">
      <c r="L1540" s="217"/>
    </row>
    <row r="1541" spans="12:12" x14ac:dyDescent="0.2">
      <c r="L1541" s="217"/>
    </row>
    <row r="1542" spans="12:12" x14ac:dyDescent="0.2">
      <c r="L1542" s="217"/>
    </row>
    <row r="1543" spans="12:12" x14ac:dyDescent="0.2">
      <c r="L1543" s="217"/>
    </row>
    <row r="1544" spans="12:12" x14ac:dyDescent="0.2">
      <c r="L1544" s="217"/>
    </row>
    <row r="1545" spans="12:12" x14ac:dyDescent="0.2">
      <c r="L1545" s="217"/>
    </row>
    <row r="1546" spans="12:12" x14ac:dyDescent="0.2">
      <c r="L1546" s="217"/>
    </row>
    <row r="1547" spans="12:12" x14ac:dyDescent="0.2">
      <c r="L1547" s="217"/>
    </row>
    <row r="1548" spans="12:12" x14ac:dyDescent="0.2">
      <c r="L1548" s="217"/>
    </row>
    <row r="1549" spans="12:12" x14ac:dyDescent="0.2">
      <c r="L1549" s="217"/>
    </row>
    <row r="1550" spans="12:12" x14ac:dyDescent="0.2">
      <c r="L1550" s="217"/>
    </row>
    <row r="1551" spans="12:12" x14ac:dyDescent="0.2">
      <c r="L1551" s="217"/>
    </row>
    <row r="1552" spans="12:12" x14ac:dyDescent="0.2">
      <c r="L1552" s="217"/>
    </row>
    <row r="1553" spans="12:12" x14ac:dyDescent="0.2">
      <c r="L1553" s="217"/>
    </row>
    <row r="1554" spans="12:12" x14ac:dyDescent="0.2">
      <c r="L1554" s="217"/>
    </row>
    <row r="1555" spans="12:12" x14ac:dyDescent="0.2">
      <c r="L1555" s="217"/>
    </row>
    <row r="1556" spans="12:12" x14ac:dyDescent="0.2">
      <c r="L1556" s="217"/>
    </row>
    <row r="1557" spans="12:12" x14ac:dyDescent="0.2">
      <c r="L1557" s="217"/>
    </row>
    <row r="1558" spans="12:12" x14ac:dyDescent="0.2">
      <c r="L1558" s="217"/>
    </row>
    <row r="1559" spans="12:12" x14ac:dyDescent="0.2">
      <c r="L1559" s="217"/>
    </row>
    <row r="1560" spans="12:12" x14ac:dyDescent="0.2">
      <c r="L1560" s="217"/>
    </row>
    <row r="1561" spans="12:12" x14ac:dyDescent="0.2">
      <c r="L1561" s="217"/>
    </row>
    <row r="1562" spans="12:12" x14ac:dyDescent="0.2">
      <c r="L1562" s="217"/>
    </row>
    <row r="1563" spans="12:12" x14ac:dyDescent="0.2">
      <c r="L1563" s="217"/>
    </row>
    <row r="1564" spans="12:12" x14ac:dyDescent="0.2">
      <c r="L1564" s="217"/>
    </row>
    <row r="1565" spans="12:12" x14ac:dyDescent="0.2">
      <c r="L1565" s="217"/>
    </row>
    <row r="1566" spans="12:12" x14ac:dyDescent="0.2">
      <c r="L1566" s="217"/>
    </row>
    <row r="1567" spans="12:12" x14ac:dyDescent="0.2">
      <c r="L1567" s="217"/>
    </row>
    <row r="1568" spans="12:12" x14ac:dyDescent="0.2">
      <c r="L1568" s="217"/>
    </row>
    <row r="1569" spans="12:12" x14ac:dyDescent="0.2">
      <c r="L1569" s="217"/>
    </row>
    <row r="1570" spans="12:12" x14ac:dyDescent="0.2">
      <c r="L1570" s="217"/>
    </row>
    <row r="1571" spans="12:12" x14ac:dyDescent="0.2">
      <c r="L1571" s="217"/>
    </row>
    <row r="1572" spans="12:12" x14ac:dyDescent="0.2">
      <c r="L1572" s="217"/>
    </row>
    <row r="1573" spans="12:12" x14ac:dyDescent="0.2">
      <c r="L1573" s="217"/>
    </row>
    <row r="1574" spans="12:12" x14ac:dyDescent="0.2">
      <c r="L1574" s="217"/>
    </row>
    <row r="1575" spans="12:12" x14ac:dyDescent="0.2">
      <c r="L1575" s="217"/>
    </row>
    <row r="1576" spans="12:12" x14ac:dyDescent="0.2">
      <c r="L1576" s="217"/>
    </row>
    <row r="1577" spans="12:12" x14ac:dyDescent="0.2">
      <c r="L1577" s="217"/>
    </row>
    <row r="1578" spans="12:12" x14ac:dyDescent="0.2">
      <c r="L1578" s="217"/>
    </row>
    <row r="1579" spans="12:12" x14ac:dyDescent="0.2">
      <c r="L1579" s="217"/>
    </row>
    <row r="1580" spans="12:12" x14ac:dyDescent="0.2">
      <c r="L1580" s="217"/>
    </row>
    <row r="1581" spans="12:12" x14ac:dyDescent="0.2">
      <c r="L1581" s="217"/>
    </row>
    <row r="1582" spans="12:12" x14ac:dyDescent="0.2">
      <c r="L1582" s="217"/>
    </row>
    <row r="1583" spans="12:12" x14ac:dyDescent="0.2">
      <c r="L1583" s="217"/>
    </row>
    <row r="1584" spans="12:12" x14ac:dyDescent="0.2">
      <c r="L1584" s="217"/>
    </row>
    <row r="1585" spans="12:12" x14ac:dyDescent="0.2">
      <c r="L1585" s="217"/>
    </row>
    <row r="1586" spans="12:12" x14ac:dyDescent="0.2">
      <c r="L1586" s="217"/>
    </row>
    <row r="1587" spans="12:12" x14ac:dyDescent="0.2">
      <c r="L1587" s="217"/>
    </row>
    <row r="1588" spans="12:12" x14ac:dyDescent="0.2">
      <c r="L1588" s="217"/>
    </row>
    <row r="1589" spans="12:12" x14ac:dyDescent="0.2">
      <c r="L1589" s="217"/>
    </row>
    <row r="1590" spans="12:12" x14ac:dyDescent="0.2">
      <c r="L1590" s="217"/>
    </row>
    <row r="1591" spans="12:12" x14ac:dyDescent="0.2">
      <c r="L1591" s="217"/>
    </row>
    <row r="1592" spans="12:12" x14ac:dyDescent="0.2">
      <c r="L1592" s="217"/>
    </row>
    <row r="1593" spans="12:12" x14ac:dyDescent="0.2">
      <c r="L1593" s="217"/>
    </row>
    <row r="1594" spans="12:12" x14ac:dyDescent="0.2">
      <c r="L1594" s="217"/>
    </row>
    <row r="1595" spans="12:12" x14ac:dyDescent="0.2">
      <c r="L1595" s="217"/>
    </row>
    <row r="1596" spans="12:12" x14ac:dyDescent="0.2">
      <c r="L1596" s="217"/>
    </row>
    <row r="1597" spans="12:12" x14ac:dyDescent="0.2">
      <c r="L1597" s="217"/>
    </row>
    <row r="1598" spans="12:12" x14ac:dyDescent="0.2">
      <c r="L1598" s="217"/>
    </row>
    <row r="1599" spans="12:12" x14ac:dyDescent="0.2">
      <c r="L1599" s="217"/>
    </row>
    <row r="1600" spans="12:12" x14ac:dyDescent="0.2">
      <c r="L1600" s="217"/>
    </row>
    <row r="1601" spans="12:12" x14ac:dyDescent="0.2">
      <c r="L1601" s="217"/>
    </row>
    <row r="1602" spans="12:12" x14ac:dyDescent="0.2">
      <c r="L1602" s="217"/>
    </row>
    <row r="1603" spans="12:12" x14ac:dyDescent="0.2">
      <c r="L1603" s="217"/>
    </row>
    <row r="1604" spans="12:12" x14ac:dyDescent="0.2">
      <c r="L1604" s="217"/>
    </row>
    <row r="1605" spans="12:12" x14ac:dyDescent="0.2">
      <c r="L1605" s="217"/>
    </row>
    <row r="1606" spans="12:12" x14ac:dyDescent="0.2">
      <c r="L1606" s="217"/>
    </row>
    <row r="1607" spans="12:12" x14ac:dyDescent="0.2">
      <c r="L1607" s="217"/>
    </row>
    <row r="1608" spans="12:12" x14ac:dyDescent="0.2">
      <c r="L1608" s="217"/>
    </row>
    <row r="1609" spans="12:12" x14ac:dyDescent="0.2">
      <c r="L1609" s="217"/>
    </row>
    <row r="1610" spans="12:12" x14ac:dyDescent="0.2">
      <c r="L1610" s="217"/>
    </row>
    <row r="1611" spans="12:12" x14ac:dyDescent="0.2">
      <c r="L1611" s="217"/>
    </row>
    <row r="1612" spans="12:12" x14ac:dyDescent="0.2">
      <c r="L1612" s="217"/>
    </row>
    <row r="1613" spans="12:12" x14ac:dyDescent="0.2">
      <c r="L1613" s="217"/>
    </row>
    <row r="1614" spans="12:12" x14ac:dyDescent="0.2">
      <c r="L1614" s="217"/>
    </row>
    <row r="1615" spans="12:12" x14ac:dyDescent="0.2">
      <c r="L1615" s="217"/>
    </row>
    <row r="1616" spans="12:12" x14ac:dyDescent="0.2">
      <c r="L1616" s="217"/>
    </row>
    <row r="1617" spans="12:12" x14ac:dyDescent="0.2">
      <c r="L1617" s="217"/>
    </row>
    <row r="1618" spans="12:12" x14ac:dyDescent="0.2">
      <c r="L1618" s="217"/>
    </row>
    <row r="1619" spans="12:12" x14ac:dyDescent="0.2">
      <c r="L1619" s="217"/>
    </row>
    <row r="1620" spans="12:12" x14ac:dyDescent="0.2">
      <c r="L1620" s="217"/>
    </row>
    <row r="1621" spans="12:12" x14ac:dyDescent="0.2">
      <c r="L1621" s="217"/>
    </row>
    <row r="1622" spans="12:12" x14ac:dyDescent="0.2">
      <c r="L1622" s="217"/>
    </row>
    <row r="1623" spans="12:12" x14ac:dyDescent="0.2">
      <c r="L1623" s="217"/>
    </row>
    <row r="1624" spans="12:12" x14ac:dyDescent="0.2">
      <c r="L1624" s="217"/>
    </row>
    <row r="1625" spans="12:12" x14ac:dyDescent="0.2">
      <c r="L1625" s="217"/>
    </row>
    <row r="1626" spans="12:12" x14ac:dyDescent="0.2">
      <c r="L1626" s="217"/>
    </row>
    <row r="1627" spans="12:12" x14ac:dyDescent="0.2">
      <c r="L1627" s="217"/>
    </row>
    <row r="1628" spans="12:12" x14ac:dyDescent="0.2">
      <c r="L1628" s="217"/>
    </row>
    <row r="1629" spans="12:12" x14ac:dyDescent="0.2">
      <c r="L1629" s="217"/>
    </row>
    <row r="1630" spans="12:12" x14ac:dyDescent="0.2">
      <c r="L1630" s="217"/>
    </row>
    <row r="1631" spans="12:12" x14ac:dyDescent="0.2">
      <c r="L1631" s="217"/>
    </row>
    <row r="1632" spans="12:12" x14ac:dyDescent="0.2">
      <c r="L1632" s="217"/>
    </row>
    <row r="1633" spans="12:12" x14ac:dyDescent="0.2">
      <c r="L1633" s="217"/>
    </row>
    <row r="1634" spans="12:12" x14ac:dyDescent="0.2">
      <c r="L1634" s="217"/>
    </row>
    <row r="1635" spans="12:12" x14ac:dyDescent="0.2">
      <c r="L1635" s="217"/>
    </row>
    <row r="1636" spans="12:12" x14ac:dyDescent="0.2">
      <c r="L1636" s="217"/>
    </row>
    <row r="1637" spans="12:12" x14ac:dyDescent="0.2">
      <c r="L1637" s="217"/>
    </row>
    <row r="1638" spans="12:12" x14ac:dyDescent="0.2">
      <c r="L1638" s="217"/>
    </row>
    <row r="1639" spans="12:12" x14ac:dyDescent="0.2">
      <c r="L1639" s="217"/>
    </row>
    <row r="1640" spans="12:12" x14ac:dyDescent="0.2">
      <c r="L1640" s="217"/>
    </row>
    <row r="1641" spans="12:12" x14ac:dyDescent="0.2">
      <c r="L1641" s="217"/>
    </row>
    <row r="1642" spans="12:12" x14ac:dyDescent="0.2">
      <c r="L1642" s="217"/>
    </row>
    <row r="1643" spans="12:12" x14ac:dyDescent="0.2">
      <c r="L1643" s="217"/>
    </row>
    <row r="1644" spans="12:12" x14ac:dyDescent="0.2">
      <c r="L1644" s="217"/>
    </row>
    <row r="1645" spans="12:12" x14ac:dyDescent="0.2">
      <c r="L1645" s="217"/>
    </row>
    <row r="1646" spans="12:12" x14ac:dyDescent="0.2">
      <c r="L1646" s="217"/>
    </row>
    <row r="1647" spans="12:12" x14ac:dyDescent="0.2">
      <c r="L1647" s="217"/>
    </row>
    <row r="1648" spans="12:12" x14ac:dyDescent="0.2">
      <c r="L1648" s="217"/>
    </row>
    <row r="1649" spans="12:12" x14ac:dyDescent="0.2">
      <c r="L1649" s="217"/>
    </row>
    <row r="1650" spans="12:12" x14ac:dyDescent="0.2">
      <c r="L1650" s="217"/>
    </row>
    <row r="1651" spans="12:12" x14ac:dyDescent="0.2">
      <c r="L1651" s="217"/>
    </row>
    <row r="1652" spans="12:12" x14ac:dyDescent="0.2">
      <c r="L1652" s="217"/>
    </row>
    <row r="1653" spans="12:12" x14ac:dyDescent="0.2">
      <c r="L1653" s="217"/>
    </row>
    <row r="1654" spans="12:12" x14ac:dyDescent="0.2">
      <c r="L1654" s="217"/>
    </row>
    <row r="1655" spans="12:12" x14ac:dyDescent="0.2">
      <c r="L1655" s="217"/>
    </row>
    <row r="1656" spans="12:12" x14ac:dyDescent="0.2">
      <c r="L1656" s="217"/>
    </row>
    <row r="1657" spans="12:12" x14ac:dyDescent="0.2">
      <c r="L1657" s="217"/>
    </row>
    <row r="1658" spans="12:12" x14ac:dyDescent="0.2">
      <c r="L1658" s="217"/>
    </row>
    <row r="1659" spans="12:12" x14ac:dyDescent="0.2">
      <c r="L1659" s="217"/>
    </row>
    <row r="1660" spans="12:12" x14ac:dyDescent="0.2">
      <c r="L1660" s="217"/>
    </row>
    <row r="1661" spans="12:12" x14ac:dyDescent="0.2">
      <c r="L1661" s="217"/>
    </row>
    <row r="1662" spans="12:12" x14ac:dyDescent="0.2">
      <c r="L1662" s="217"/>
    </row>
    <row r="1663" spans="12:12" x14ac:dyDescent="0.2">
      <c r="L1663" s="217"/>
    </row>
    <row r="1664" spans="12:12" x14ac:dyDescent="0.2">
      <c r="L1664" s="217"/>
    </row>
    <row r="1665" spans="12:12" x14ac:dyDescent="0.2">
      <c r="L1665" s="217"/>
    </row>
    <row r="1666" spans="12:12" x14ac:dyDescent="0.2">
      <c r="L1666" s="217"/>
    </row>
    <row r="1667" spans="12:12" x14ac:dyDescent="0.2">
      <c r="L1667" s="217"/>
    </row>
    <row r="1668" spans="12:12" x14ac:dyDescent="0.2">
      <c r="L1668" s="217"/>
    </row>
    <row r="1669" spans="12:12" x14ac:dyDescent="0.2">
      <c r="L1669" s="217"/>
    </row>
    <row r="1670" spans="12:12" x14ac:dyDescent="0.2">
      <c r="L1670" s="217"/>
    </row>
    <row r="1671" spans="12:12" x14ac:dyDescent="0.2">
      <c r="L1671" s="217"/>
    </row>
    <row r="1672" spans="12:12" x14ac:dyDescent="0.2">
      <c r="L1672" s="217"/>
    </row>
    <row r="1673" spans="12:12" x14ac:dyDescent="0.2">
      <c r="L1673" s="217"/>
    </row>
    <row r="1674" spans="12:12" x14ac:dyDescent="0.2">
      <c r="L1674" s="217"/>
    </row>
    <row r="1675" spans="12:12" x14ac:dyDescent="0.2">
      <c r="L1675" s="217"/>
    </row>
    <row r="1676" spans="12:12" x14ac:dyDescent="0.2">
      <c r="L1676" s="217"/>
    </row>
    <row r="1677" spans="12:12" x14ac:dyDescent="0.2">
      <c r="L1677" s="217"/>
    </row>
    <row r="1678" spans="12:12" x14ac:dyDescent="0.2">
      <c r="L1678" s="217"/>
    </row>
    <row r="1679" spans="12:12" x14ac:dyDescent="0.2">
      <c r="L1679" s="217"/>
    </row>
    <row r="1680" spans="12:12" x14ac:dyDescent="0.2">
      <c r="L1680" s="217"/>
    </row>
    <row r="1681" spans="12:12" x14ac:dyDescent="0.2">
      <c r="L1681" s="217"/>
    </row>
    <row r="1682" spans="12:12" x14ac:dyDescent="0.2">
      <c r="L1682" s="217"/>
    </row>
    <row r="1683" spans="12:12" x14ac:dyDescent="0.2">
      <c r="L1683" s="217"/>
    </row>
    <row r="1684" spans="12:12" x14ac:dyDescent="0.2">
      <c r="L1684" s="217"/>
    </row>
    <row r="1685" spans="12:12" x14ac:dyDescent="0.2">
      <c r="L1685" s="217"/>
    </row>
    <row r="1686" spans="12:12" x14ac:dyDescent="0.2">
      <c r="L1686" s="217"/>
    </row>
    <row r="1687" spans="12:12" x14ac:dyDescent="0.2">
      <c r="L1687" s="217"/>
    </row>
    <row r="1688" spans="12:12" x14ac:dyDescent="0.2">
      <c r="L1688" s="217"/>
    </row>
    <row r="1689" spans="12:12" x14ac:dyDescent="0.2">
      <c r="L1689" s="217"/>
    </row>
    <row r="1690" spans="12:12" x14ac:dyDescent="0.2">
      <c r="L1690" s="217"/>
    </row>
    <row r="1691" spans="12:12" x14ac:dyDescent="0.2">
      <c r="L1691" s="217"/>
    </row>
    <row r="1692" spans="12:12" x14ac:dyDescent="0.2">
      <c r="L1692" s="217"/>
    </row>
    <row r="1693" spans="12:12" x14ac:dyDescent="0.2">
      <c r="L1693" s="217"/>
    </row>
    <row r="1694" spans="12:12" x14ac:dyDescent="0.2">
      <c r="L1694" s="217"/>
    </row>
    <row r="1695" spans="12:12" x14ac:dyDescent="0.2">
      <c r="L1695" s="217"/>
    </row>
    <row r="1696" spans="12:12" x14ac:dyDescent="0.2">
      <c r="L1696" s="217"/>
    </row>
    <row r="1697" spans="12:12" x14ac:dyDescent="0.2">
      <c r="L1697" s="217"/>
    </row>
    <row r="1698" spans="12:12" x14ac:dyDescent="0.2">
      <c r="L1698" s="217"/>
    </row>
    <row r="1699" spans="12:12" x14ac:dyDescent="0.2">
      <c r="L1699" s="217"/>
    </row>
    <row r="1700" spans="12:12" x14ac:dyDescent="0.2">
      <c r="L1700" s="217"/>
    </row>
    <row r="1701" spans="12:12" x14ac:dyDescent="0.2">
      <c r="L1701" s="217"/>
    </row>
    <row r="1702" spans="12:12" x14ac:dyDescent="0.2">
      <c r="L1702" s="217"/>
    </row>
    <row r="1703" spans="12:12" x14ac:dyDescent="0.2">
      <c r="L1703" s="217"/>
    </row>
    <row r="1704" spans="12:12" x14ac:dyDescent="0.2">
      <c r="L1704" s="217"/>
    </row>
    <row r="1705" spans="12:12" x14ac:dyDescent="0.2">
      <c r="L1705" s="217"/>
    </row>
    <row r="1706" spans="12:12" x14ac:dyDescent="0.2">
      <c r="L1706" s="217"/>
    </row>
    <row r="1707" spans="12:12" x14ac:dyDescent="0.2">
      <c r="L1707" s="217"/>
    </row>
    <row r="1708" spans="12:12" x14ac:dyDescent="0.2">
      <c r="L1708" s="217"/>
    </row>
    <row r="1709" spans="12:12" x14ac:dyDescent="0.2">
      <c r="L1709" s="217"/>
    </row>
    <row r="1710" spans="12:12" x14ac:dyDescent="0.2">
      <c r="L1710" s="217"/>
    </row>
    <row r="1711" spans="12:12" x14ac:dyDescent="0.2">
      <c r="L1711" s="217"/>
    </row>
    <row r="1712" spans="12:12" x14ac:dyDescent="0.2">
      <c r="L1712" s="217"/>
    </row>
    <row r="1713" spans="12:12" x14ac:dyDescent="0.2">
      <c r="L1713" s="217"/>
    </row>
    <row r="1714" spans="12:12" x14ac:dyDescent="0.2">
      <c r="L1714" s="217"/>
    </row>
    <row r="1715" spans="12:12" x14ac:dyDescent="0.2">
      <c r="L1715" s="217"/>
    </row>
    <row r="1716" spans="12:12" x14ac:dyDescent="0.2">
      <c r="L1716" s="217"/>
    </row>
    <row r="1717" spans="12:12" x14ac:dyDescent="0.2">
      <c r="L1717" s="217"/>
    </row>
    <row r="1718" spans="12:12" x14ac:dyDescent="0.2">
      <c r="L1718" s="217"/>
    </row>
    <row r="1719" spans="12:12" x14ac:dyDescent="0.2">
      <c r="L1719" s="217"/>
    </row>
    <row r="1720" spans="12:12" x14ac:dyDescent="0.2">
      <c r="L1720" s="217"/>
    </row>
    <row r="1721" spans="12:12" x14ac:dyDescent="0.2">
      <c r="L1721" s="217"/>
    </row>
    <row r="1722" spans="12:12" x14ac:dyDescent="0.2">
      <c r="L1722" s="217"/>
    </row>
    <row r="1723" spans="12:12" x14ac:dyDescent="0.2">
      <c r="L1723" s="217"/>
    </row>
    <row r="1724" spans="12:12" x14ac:dyDescent="0.2">
      <c r="L1724" s="217"/>
    </row>
    <row r="1725" spans="12:12" x14ac:dyDescent="0.2">
      <c r="L1725" s="217"/>
    </row>
    <row r="1726" spans="12:12" x14ac:dyDescent="0.2">
      <c r="L1726" s="217"/>
    </row>
    <row r="1727" spans="12:12" x14ac:dyDescent="0.2">
      <c r="L1727" s="217"/>
    </row>
    <row r="1728" spans="12:12" x14ac:dyDescent="0.2">
      <c r="L1728" s="217"/>
    </row>
    <row r="1729" spans="12:12" x14ac:dyDescent="0.2">
      <c r="L1729" s="217"/>
    </row>
    <row r="1730" spans="12:12" x14ac:dyDescent="0.2">
      <c r="L1730" s="217"/>
    </row>
    <row r="1731" spans="12:12" x14ac:dyDescent="0.2">
      <c r="L1731" s="217"/>
    </row>
    <row r="1732" spans="12:12" x14ac:dyDescent="0.2">
      <c r="L1732" s="217"/>
    </row>
    <row r="1733" spans="12:12" x14ac:dyDescent="0.2">
      <c r="L1733" s="217"/>
    </row>
    <row r="1734" spans="12:12" x14ac:dyDescent="0.2">
      <c r="L1734" s="217"/>
    </row>
    <row r="1735" spans="12:12" x14ac:dyDescent="0.2">
      <c r="L1735" s="217"/>
    </row>
    <row r="1736" spans="12:12" x14ac:dyDescent="0.2">
      <c r="L1736" s="217"/>
    </row>
    <row r="1737" spans="12:12" x14ac:dyDescent="0.2">
      <c r="L1737" s="217"/>
    </row>
    <row r="1738" spans="12:12" x14ac:dyDescent="0.2">
      <c r="L1738" s="217"/>
    </row>
    <row r="1739" spans="12:12" x14ac:dyDescent="0.2">
      <c r="L1739" s="217"/>
    </row>
    <row r="1740" spans="12:12" x14ac:dyDescent="0.2">
      <c r="L1740" s="217"/>
    </row>
    <row r="1741" spans="12:12" x14ac:dyDescent="0.2">
      <c r="L1741" s="217"/>
    </row>
    <row r="1742" spans="12:12" x14ac:dyDescent="0.2">
      <c r="L1742" s="217"/>
    </row>
    <row r="1743" spans="12:12" x14ac:dyDescent="0.2">
      <c r="L1743" s="217"/>
    </row>
    <row r="1744" spans="12:12" x14ac:dyDescent="0.2">
      <c r="L1744" s="217"/>
    </row>
    <row r="1745" spans="12:12" x14ac:dyDescent="0.2">
      <c r="L1745" s="217"/>
    </row>
    <row r="1746" spans="12:12" x14ac:dyDescent="0.2">
      <c r="L1746" s="217"/>
    </row>
    <row r="1747" spans="12:12" x14ac:dyDescent="0.2">
      <c r="L1747" s="217"/>
    </row>
    <row r="1748" spans="12:12" x14ac:dyDescent="0.2">
      <c r="L1748" s="217"/>
    </row>
    <row r="1749" spans="12:12" x14ac:dyDescent="0.2">
      <c r="L1749" s="217"/>
    </row>
    <row r="1750" spans="12:12" x14ac:dyDescent="0.2">
      <c r="L1750" s="217"/>
    </row>
    <row r="1751" spans="12:12" x14ac:dyDescent="0.2">
      <c r="L1751" s="217"/>
    </row>
    <row r="1752" spans="12:12" x14ac:dyDescent="0.2">
      <c r="L1752" s="217"/>
    </row>
    <row r="1753" spans="12:12" x14ac:dyDescent="0.2">
      <c r="L1753" s="217"/>
    </row>
    <row r="1754" spans="12:12" x14ac:dyDescent="0.2">
      <c r="L1754" s="217"/>
    </row>
    <row r="1755" spans="12:12" x14ac:dyDescent="0.2">
      <c r="L1755" s="217"/>
    </row>
    <row r="1756" spans="12:12" x14ac:dyDescent="0.2">
      <c r="L1756" s="217"/>
    </row>
    <row r="1757" spans="12:12" x14ac:dyDescent="0.2">
      <c r="L1757" s="217"/>
    </row>
    <row r="1758" spans="12:12" x14ac:dyDescent="0.2">
      <c r="L1758" s="217"/>
    </row>
    <row r="1759" spans="12:12" x14ac:dyDescent="0.2">
      <c r="L1759" s="217"/>
    </row>
    <row r="1760" spans="12:12" x14ac:dyDescent="0.2">
      <c r="L1760" s="217"/>
    </row>
    <row r="1761" spans="12:12" x14ac:dyDescent="0.2">
      <c r="L1761" s="217"/>
    </row>
    <row r="1762" spans="12:12" x14ac:dyDescent="0.2">
      <c r="L1762" s="217"/>
    </row>
    <row r="1763" spans="12:12" x14ac:dyDescent="0.2">
      <c r="L1763" s="217"/>
    </row>
    <row r="1764" spans="12:12" x14ac:dyDescent="0.2">
      <c r="L1764" s="217"/>
    </row>
    <row r="1765" spans="12:12" x14ac:dyDescent="0.2">
      <c r="L1765" s="217"/>
    </row>
    <row r="1766" spans="12:12" x14ac:dyDescent="0.2">
      <c r="L1766" s="217"/>
    </row>
    <row r="1767" spans="12:12" x14ac:dyDescent="0.2">
      <c r="L1767" s="217"/>
    </row>
    <row r="1768" spans="12:12" x14ac:dyDescent="0.2">
      <c r="L1768" s="217"/>
    </row>
    <row r="1769" spans="12:12" x14ac:dyDescent="0.2">
      <c r="L1769" s="217"/>
    </row>
    <row r="1770" spans="12:12" x14ac:dyDescent="0.2">
      <c r="L1770" s="217"/>
    </row>
    <row r="1771" spans="12:12" x14ac:dyDescent="0.2">
      <c r="L1771" s="217"/>
    </row>
    <row r="1772" spans="12:12" x14ac:dyDescent="0.2">
      <c r="L1772" s="217"/>
    </row>
    <row r="1773" spans="12:12" x14ac:dyDescent="0.2">
      <c r="L1773" s="217"/>
    </row>
    <row r="1774" spans="12:12" x14ac:dyDescent="0.2">
      <c r="L1774" s="217"/>
    </row>
    <row r="1775" spans="12:12" x14ac:dyDescent="0.2">
      <c r="L1775" s="217"/>
    </row>
    <row r="1776" spans="12:12" x14ac:dyDescent="0.2">
      <c r="L1776" s="217"/>
    </row>
    <row r="1777" spans="12:12" x14ac:dyDescent="0.2">
      <c r="L1777" s="217"/>
    </row>
    <row r="1778" spans="12:12" x14ac:dyDescent="0.2">
      <c r="L1778" s="217"/>
    </row>
    <row r="1779" spans="12:12" x14ac:dyDescent="0.2">
      <c r="L1779" s="217"/>
    </row>
    <row r="1780" spans="12:12" x14ac:dyDescent="0.2">
      <c r="L1780" s="217"/>
    </row>
    <row r="1781" spans="12:12" x14ac:dyDescent="0.2">
      <c r="L1781" s="217"/>
    </row>
    <row r="1782" spans="12:12" x14ac:dyDescent="0.2">
      <c r="L1782" s="217"/>
    </row>
    <row r="1783" spans="12:12" x14ac:dyDescent="0.2">
      <c r="L1783" s="217"/>
    </row>
    <row r="1784" spans="12:12" x14ac:dyDescent="0.2">
      <c r="L1784" s="217"/>
    </row>
    <row r="1785" spans="12:12" x14ac:dyDescent="0.2">
      <c r="L1785" s="217"/>
    </row>
    <row r="1786" spans="12:12" x14ac:dyDescent="0.2">
      <c r="L1786" s="217"/>
    </row>
    <row r="1787" spans="12:12" x14ac:dyDescent="0.2">
      <c r="L1787" s="217"/>
    </row>
    <row r="1788" spans="12:12" x14ac:dyDescent="0.2">
      <c r="L1788" s="217"/>
    </row>
    <row r="1789" spans="12:12" x14ac:dyDescent="0.2">
      <c r="L1789" s="217"/>
    </row>
    <row r="1790" spans="12:12" x14ac:dyDescent="0.2">
      <c r="L1790" s="217"/>
    </row>
    <row r="1791" spans="12:12" x14ac:dyDescent="0.2">
      <c r="L1791" s="217"/>
    </row>
    <row r="1792" spans="12:12" x14ac:dyDescent="0.2">
      <c r="L1792" s="217"/>
    </row>
    <row r="1793" spans="12:12" x14ac:dyDescent="0.2">
      <c r="L1793" s="217"/>
    </row>
    <row r="1794" spans="12:12" x14ac:dyDescent="0.2">
      <c r="L1794" s="217"/>
    </row>
    <row r="1795" spans="12:12" x14ac:dyDescent="0.2">
      <c r="L1795" s="217"/>
    </row>
    <row r="1796" spans="12:12" x14ac:dyDescent="0.2">
      <c r="L1796" s="217"/>
    </row>
    <row r="1797" spans="12:12" x14ac:dyDescent="0.2">
      <c r="L1797" s="217"/>
    </row>
    <row r="1798" spans="12:12" x14ac:dyDescent="0.2">
      <c r="L1798" s="217"/>
    </row>
    <row r="1799" spans="12:12" x14ac:dyDescent="0.2">
      <c r="L1799" s="217"/>
    </row>
    <row r="1800" spans="12:12" x14ac:dyDescent="0.2">
      <c r="L1800" s="217"/>
    </row>
    <row r="1801" spans="12:12" x14ac:dyDescent="0.2">
      <c r="L1801" s="217"/>
    </row>
    <row r="1802" spans="12:12" x14ac:dyDescent="0.2">
      <c r="L1802" s="217"/>
    </row>
    <row r="1803" spans="12:12" x14ac:dyDescent="0.2">
      <c r="L1803" s="217"/>
    </row>
    <row r="1804" spans="12:12" x14ac:dyDescent="0.2">
      <c r="L1804" s="217"/>
    </row>
    <row r="1805" spans="12:12" x14ac:dyDescent="0.2">
      <c r="L1805" s="217"/>
    </row>
    <row r="1806" spans="12:12" x14ac:dyDescent="0.2">
      <c r="L1806" s="217"/>
    </row>
    <row r="1807" spans="12:12" x14ac:dyDescent="0.2">
      <c r="L1807" s="217"/>
    </row>
    <row r="1808" spans="12:12" x14ac:dyDescent="0.2">
      <c r="L1808" s="217"/>
    </row>
    <row r="1809" spans="12:12" x14ac:dyDescent="0.2">
      <c r="L1809" s="217"/>
    </row>
    <row r="1810" spans="12:12" x14ac:dyDescent="0.2">
      <c r="L1810" s="217"/>
    </row>
    <row r="1811" spans="12:12" x14ac:dyDescent="0.2">
      <c r="L1811" s="217"/>
    </row>
    <row r="1812" spans="12:12" x14ac:dyDescent="0.2">
      <c r="L1812" s="217"/>
    </row>
    <row r="1813" spans="12:12" x14ac:dyDescent="0.2">
      <c r="L1813" s="217"/>
    </row>
    <row r="1814" spans="12:12" x14ac:dyDescent="0.2">
      <c r="L1814" s="217"/>
    </row>
    <row r="1815" spans="12:12" x14ac:dyDescent="0.2">
      <c r="L1815" s="217"/>
    </row>
    <row r="1816" spans="12:12" x14ac:dyDescent="0.2">
      <c r="L1816" s="217"/>
    </row>
    <row r="1817" spans="12:12" x14ac:dyDescent="0.2">
      <c r="L1817" s="217"/>
    </row>
    <row r="1818" spans="12:12" x14ac:dyDescent="0.2">
      <c r="L1818" s="217"/>
    </row>
    <row r="1819" spans="12:12" x14ac:dyDescent="0.2">
      <c r="L1819" s="217"/>
    </row>
    <row r="1820" spans="12:12" x14ac:dyDescent="0.2">
      <c r="L1820" s="217"/>
    </row>
    <row r="1821" spans="12:12" x14ac:dyDescent="0.2">
      <c r="L1821" s="217"/>
    </row>
    <row r="1822" spans="12:12" x14ac:dyDescent="0.2">
      <c r="L1822" s="217"/>
    </row>
    <row r="1823" spans="12:12" x14ac:dyDescent="0.2">
      <c r="L1823" s="217"/>
    </row>
    <row r="1824" spans="12:12" x14ac:dyDescent="0.2">
      <c r="L1824" s="217"/>
    </row>
    <row r="1825" spans="12:12" x14ac:dyDescent="0.2">
      <c r="L1825" s="217"/>
    </row>
    <row r="1826" spans="12:12" x14ac:dyDescent="0.2">
      <c r="L1826" s="217"/>
    </row>
    <row r="1827" spans="12:12" x14ac:dyDescent="0.2">
      <c r="L1827" s="217"/>
    </row>
    <row r="1828" spans="12:12" x14ac:dyDescent="0.2">
      <c r="L1828" s="217"/>
    </row>
    <row r="1829" spans="12:12" x14ac:dyDescent="0.2">
      <c r="L1829" s="217"/>
    </row>
    <row r="1830" spans="12:12" x14ac:dyDescent="0.2">
      <c r="L1830" s="217"/>
    </row>
    <row r="1831" spans="12:12" x14ac:dyDescent="0.2">
      <c r="L1831" s="217"/>
    </row>
    <row r="1832" spans="12:12" x14ac:dyDescent="0.2">
      <c r="L1832" s="217"/>
    </row>
    <row r="1833" spans="12:12" x14ac:dyDescent="0.2">
      <c r="L1833" s="217"/>
    </row>
    <row r="1834" spans="12:12" x14ac:dyDescent="0.2">
      <c r="L1834" s="217"/>
    </row>
    <row r="1835" spans="12:12" x14ac:dyDescent="0.2">
      <c r="L1835" s="217"/>
    </row>
    <row r="1836" spans="12:12" x14ac:dyDescent="0.2">
      <c r="L1836" s="217"/>
    </row>
    <row r="1837" spans="12:12" x14ac:dyDescent="0.2">
      <c r="L1837" s="217"/>
    </row>
    <row r="1838" spans="12:12" x14ac:dyDescent="0.2">
      <c r="L1838" s="217"/>
    </row>
    <row r="1839" spans="12:12" x14ac:dyDescent="0.2">
      <c r="L1839" s="217"/>
    </row>
    <row r="1840" spans="12:12" x14ac:dyDescent="0.2">
      <c r="L1840" s="217"/>
    </row>
    <row r="1841" spans="12:12" x14ac:dyDescent="0.2">
      <c r="L1841" s="217"/>
    </row>
    <row r="1842" spans="12:12" x14ac:dyDescent="0.2">
      <c r="L1842" s="217"/>
    </row>
    <row r="1843" spans="12:12" x14ac:dyDescent="0.2">
      <c r="L1843" s="217"/>
    </row>
    <row r="1844" spans="12:12" x14ac:dyDescent="0.2">
      <c r="L1844" s="217"/>
    </row>
    <row r="1845" spans="12:12" x14ac:dyDescent="0.2">
      <c r="L1845" s="217"/>
    </row>
    <row r="1846" spans="12:12" x14ac:dyDescent="0.2">
      <c r="L1846" s="217"/>
    </row>
    <row r="1847" spans="12:12" x14ac:dyDescent="0.2">
      <c r="L1847" s="217"/>
    </row>
    <row r="1848" spans="12:12" x14ac:dyDescent="0.2">
      <c r="L1848" s="217"/>
    </row>
    <row r="1849" spans="12:12" x14ac:dyDescent="0.2">
      <c r="L1849" s="217"/>
    </row>
    <row r="1850" spans="12:12" x14ac:dyDescent="0.2">
      <c r="L1850" s="217"/>
    </row>
    <row r="1851" spans="12:12" x14ac:dyDescent="0.2">
      <c r="L1851" s="217"/>
    </row>
    <row r="1852" spans="12:12" x14ac:dyDescent="0.2">
      <c r="L1852" s="217"/>
    </row>
    <row r="1853" spans="12:12" x14ac:dyDescent="0.2">
      <c r="L1853" s="217"/>
    </row>
    <row r="1854" spans="12:12" x14ac:dyDescent="0.2">
      <c r="L1854" s="217"/>
    </row>
    <row r="1855" spans="12:12" x14ac:dyDescent="0.2">
      <c r="L1855" s="217"/>
    </row>
    <row r="1856" spans="12:12" x14ac:dyDescent="0.2">
      <c r="L1856" s="217"/>
    </row>
    <row r="1857" spans="12:12" x14ac:dyDescent="0.2">
      <c r="L1857" s="217"/>
    </row>
    <row r="1858" spans="12:12" x14ac:dyDescent="0.2">
      <c r="L1858" s="217"/>
    </row>
    <row r="1859" spans="12:12" x14ac:dyDescent="0.2">
      <c r="L1859" s="217"/>
    </row>
    <row r="1860" spans="12:12" x14ac:dyDescent="0.2">
      <c r="L1860" s="217"/>
    </row>
    <row r="1861" spans="12:12" x14ac:dyDescent="0.2">
      <c r="L1861" s="217"/>
    </row>
    <row r="1862" spans="12:12" x14ac:dyDescent="0.2">
      <c r="L1862" s="217"/>
    </row>
    <row r="1863" spans="12:12" x14ac:dyDescent="0.2">
      <c r="L1863" s="217"/>
    </row>
    <row r="1864" spans="12:12" x14ac:dyDescent="0.2">
      <c r="L1864" s="217"/>
    </row>
    <row r="1865" spans="12:12" x14ac:dyDescent="0.2">
      <c r="L1865" s="217"/>
    </row>
    <row r="1866" spans="12:12" x14ac:dyDescent="0.2">
      <c r="L1866" s="217"/>
    </row>
    <row r="1867" spans="12:12" x14ac:dyDescent="0.2">
      <c r="L1867" s="217"/>
    </row>
    <row r="1868" spans="12:12" x14ac:dyDescent="0.2">
      <c r="L1868" s="217"/>
    </row>
    <row r="1869" spans="12:12" x14ac:dyDescent="0.2">
      <c r="L1869" s="217"/>
    </row>
    <row r="1870" spans="12:12" x14ac:dyDescent="0.2">
      <c r="L1870" s="217"/>
    </row>
    <row r="1871" spans="12:12" x14ac:dyDescent="0.2">
      <c r="L1871" s="217"/>
    </row>
    <row r="1872" spans="12:12" x14ac:dyDescent="0.2">
      <c r="L1872" s="217"/>
    </row>
    <row r="1873" spans="12:12" x14ac:dyDescent="0.2">
      <c r="L1873" s="217"/>
    </row>
    <row r="1874" spans="12:12" x14ac:dyDescent="0.2">
      <c r="L1874" s="217"/>
    </row>
    <row r="1875" spans="12:12" x14ac:dyDescent="0.2">
      <c r="L1875" s="217"/>
    </row>
    <row r="1876" spans="12:12" x14ac:dyDescent="0.2">
      <c r="L1876" s="217"/>
    </row>
    <row r="1877" spans="12:12" x14ac:dyDescent="0.2">
      <c r="L1877" s="217"/>
    </row>
    <row r="1878" spans="12:12" x14ac:dyDescent="0.2">
      <c r="L1878" s="217"/>
    </row>
    <row r="1879" spans="12:12" x14ac:dyDescent="0.2">
      <c r="L1879" s="217"/>
    </row>
    <row r="1880" spans="12:12" x14ac:dyDescent="0.2">
      <c r="L1880" s="217"/>
    </row>
    <row r="1881" spans="12:12" x14ac:dyDescent="0.2">
      <c r="L1881" s="217"/>
    </row>
    <row r="1882" spans="12:12" x14ac:dyDescent="0.2">
      <c r="L1882" s="217"/>
    </row>
    <row r="1883" spans="12:12" x14ac:dyDescent="0.2">
      <c r="L1883" s="217"/>
    </row>
    <row r="1884" spans="12:12" x14ac:dyDescent="0.2">
      <c r="L1884" s="217"/>
    </row>
    <row r="1885" spans="12:12" x14ac:dyDescent="0.2">
      <c r="L1885" s="217"/>
    </row>
    <row r="1886" spans="12:12" x14ac:dyDescent="0.2">
      <c r="L1886" s="217"/>
    </row>
    <row r="1887" spans="12:12" x14ac:dyDescent="0.2">
      <c r="L1887" s="217"/>
    </row>
    <row r="1888" spans="12:12" x14ac:dyDescent="0.2">
      <c r="L1888" s="217"/>
    </row>
    <row r="1889" spans="12:12" x14ac:dyDescent="0.2">
      <c r="L1889" s="217"/>
    </row>
    <row r="1890" spans="12:12" x14ac:dyDescent="0.2">
      <c r="L1890" s="217"/>
    </row>
    <row r="1891" spans="12:12" x14ac:dyDescent="0.2">
      <c r="L1891" s="217"/>
    </row>
    <row r="1892" spans="12:12" x14ac:dyDescent="0.2">
      <c r="L1892" s="217"/>
    </row>
    <row r="1893" spans="12:12" x14ac:dyDescent="0.2">
      <c r="L1893" s="217"/>
    </row>
    <row r="1894" spans="12:12" x14ac:dyDescent="0.2">
      <c r="L1894" s="217"/>
    </row>
    <row r="1895" spans="12:12" x14ac:dyDescent="0.2">
      <c r="L1895" s="217"/>
    </row>
    <row r="1896" spans="12:12" x14ac:dyDescent="0.2">
      <c r="L1896" s="217"/>
    </row>
    <row r="1897" spans="12:12" x14ac:dyDescent="0.2">
      <c r="L1897" s="217"/>
    </row>
    <row r="1898" spans="12:12" x14ac:dyDescent="0.2">
      <c r="L1898" s="217"/>
    </row>
    <row r="1899" spans="12:12" x14ac:dyDescent="0.2">
      <c r="L1899" s="217"/>
    </row>
    <row r="1900" spans="12:12" x14ac:dyDescent="0.2">
      <c r="L1900" s="217"/>
    </row>
    <row r="1901" spans="12:12" x14ac:dyDescent="0.2">
      <c r="L1901" s="217"/>
    </row>
    <row r="1902" spans="12:12" x14ac:dyDescent="0.2">
      <c r="L1902" s="217"/>
    </row>
    <row r="1903" spans="12:12" x14ac:dyDescent="0.2">
      <c r="L1903" s="217"/>
    </row>
    <row r="1904" spans="12:12" x14ac:dyDescent="0.2">
      <c r="L1904" s="217"/>
    </row>
    <row r="1905" spans="12:12" x14ac:dyDescent="0.2">
      <c r="L1905" s="217"/>
    </row>
    <row r="1906" spans="12:12" x14ac:dyDescent="0.2">
      <c r="L1906" s="217"/>
    </row>
    <row r="1907" spans="12:12" x14ac:dyDescent="0.2">
      <c r="L1907" s="217"/>
    </row>
    <row r="1908" spans="12:12" x14ac:dyDescent="0.2">
      <c r="L1908" s="217"/>
    </row>
    <row r="1909" spans="12:12" x14ac:dyDescent="0.2">
      <c r="L1909" s="217"/>
    </row>
    <row r="1910" spans="12:12" x14ac:dyDescent="0.2">
      <c r="L1910" s="217"/>
    </row>
    <row r="1911" spans="12:12" x14ac:dyDescent="0.2">
      <c r="L1911" s="217"/>
    </row>
    <row r="1912" spans="12:12" x14ac:dyDescent="0.2">
      <c r="L1912" s="217"/>
    </row>
    <row r="1913" spans="12:12" x14ac:dyDescent="0.2">
      <c r="L1913" s="217"/>
    </row>
    <row r="1914" spans="12:12" x14ac:dyDescent="0.2">
      <c r="L1914" s="217"/>
    </row>
    <row r="1915" spans="12:12" x14ac:dyDescent="0.2">
      <c r="L1915" s="217"/>
    </row>
    <row r="1916" spans="12:12" x14ac:dyDescent="0.2">
      <c r="L1916" s="217"/>
    </row>
    <row r="1917" spans="12:12" x14ac:dyDescent="0.2">
      <c r="L1917" s="217"/>
    </row>
    <row r="1918" spans="12:12" x14ac:dyDescent="0.2">
      <c r="L1918" s="217"/>
    </row>
    <row r="1919" spans="12:12" x14ac:dyDescent="0.2">
      <c r="L1919" s="217"/>
    </row>
    <row r="1920" spans="12:12" x14ac:dyDescent="0.2">
      <c r="L1920" s="217"/>
    </row>
    <row r="1921" spans="12:12" x14ac:dyDescent="0.2">
      <c r="L1921" s="217"/>
    </row>
    <row r="1922" spans="12:12" x14ac:dyDescent="0.2">
      <c r="L1922" s="217"/>
    </row>
    <row r="1923" spans="12:12" x14ac:dyDescent="0.2">
      <c r="L1923" s="217"/>
    </row>
    <row r="1924" spans="12:12" x14ac:dyDescent="0.2">
      <c r="L1924" s="217"/>
    </row>
    <row r="1925" spans="12:12" x14ac:dyDescent="0.2">
      <c r="L1925" s="217"/>
    </row>
    <row r="1926" spans="12:12" x14ac:dyDescent="0.2">
      <c r="L1926" s="217"/>
    </row>
    <row r="1927" spans="12:12" x14ac:dyDescent="0.2">
      <c r="L1927" s="217"/>
    </row>
    <row r="1928" spans="12:12" x14ac:dyDescent="0.2">
      <c r="L1928" s="217"/>
    </row>
    <row r="1929" spans="12:12" x14ac:dyDescent="0.2">
      <c r="L1929" s="217"/>
    </row>
    <row r="1930" spans="12:12" x14ac:dyDescent="0.2">
      <c r="L1930" s="217"/>
    </row>
    <row r="1931" spans="12:12" x14ac:dyDescent="0.2">
      <c r="L1931" s="217"/>
    </row>
    <row r="1932" spans="12:12" x14ac:dyDescent="0.2">
      <c r="L1932" s="217"/>
    </row>
    <row r="1933" spans="12:12" x14ac:dyDescent="0.2">
      <c r="L1933" s="217"/>
    </row>
    <row r="1934" spans="12:12" x14ac:dyDescent="0.2">
      <c r="L1934" s="217"/>
    </row>
    <row r="1935" spans="12:12" x14ac:dyDescent="0.2">
      <c r="L1935" s="217"/>
    </row>
    <row r="1936" spans="12:12" x14ac:dyDescent="0.2">
      <c r="L1936" s="217"/>
    </row>
    <row r="1937" spans="12:12" x14ac:dyDescent="0.2">
      <c r="L1937" s="217"/>
    </row>
    <row r="1938" spans="12:12" x14ac:dyDescent="0.2">
      <c r="L1938" s="217"/>
    </row>
    <row r="1939" spans="12:12" x14ac:dyDescent="0.2">
      <c r="L1939" s="217"/>
    </row>
    <row r="1940" spans="12:12" x14ac:dyDescent="0.2">
      <c r="L1940" s="217"/>
    </row>
    <row r="1941" spans="12:12" x14ac:dyDescent="0.2">
      <c r="L1941" s="217"/>
    </row>
    <row r="1942" spans="12:12" x14ac:dyDescent="0.2">
      <c r="L1942" s="217"/>
    </row>
    <row r="1943" spans="12:12" x14ac:dyDescent="0.2">
      <c r="L1943" s="217"/>
    </row>
    <row r="1944" spans="12:12" x14ac:dyDescent="0.2">
      <c r="L1944" s="217"/>
    </row>
    <row r="1945" spans="12:12" x14ac:dyDescent="0.2">
      <c r="L1945" s="217"/>
    </row>
    <row r="1946" spans="12:12" x14ac:dyDescent="0.2">
      <c r="L1946" s="217"/>
    </row>
    <row r="1947" spans="12:12" x14ac:dyDescent="0.2">
      <c r="L1947" s="217"/>
    </row>
    <row r="1948" spans="12:12" x14ac:dyDescent="0.2">
      <c r="L1948" s="217"/>
    </row>
    <row r="1949" spans="12:12" x14ac:dyDescent="0.2">
      <c r="L1949" s="217"/>
    </row>
    <row r="1950" spans="12:12" x14ac:dyDescent="0.2">
      <c r="L1950" s="217"/>
    </row>
    <row r="1951" spans="12:12" x14ac:dyDescent="0.2">
      <c r="L1951" s="217"/>
    </row>
    <row r="1952" spans="12:12" x14ac:dyDescent="0.2">
      <c r="L1952" s="217"/>
    </row>
    <row r="1953" spans="12:12" x14ac:dyDescent="0.2">
      <c r="L1953" s="217"/>
    </row>
    <row r="1954" spans="12:12" x14ac:dyDescent="0.2">
      <c r="L1954" s="217"/>
    </row>
    <row r="1955" spans="12:12" x14ac:dyDescent="0.2">
      <c r="L1955" s="217"/>
    </row>
    <row r="1956" spans="12:12" x14ac:dyDescent="0.2">
      <c r="L1956" s="217"/>
    </row>
    <row r="1957" spans="12:12" x14ac:dyDescent="0.2">
      <c r="L1957" s="217"/>
    </row>
    <row r="1958" spans="12:12" x14ac:dyDescent="0.2">
      <c r="L1958" s="217"/>
    </row>
    <row r="1959" spans="12:12" x14ac:dyDescent="0.2">
      <c r="L1959" s="217"/>
    </row>
    <row r="1960" spans="12:12" x14ac:dyDescent="0.2">
      <c r="L1960" s="217"/>
    </row>
    <row r="1961" spans="12:12" x14ac:dyDescent="0.2">
      <c r="L1961" s="217"/>
    </row>
    <row r="1962" spans="12:12" x14ac:dyDescent="0.2">
      <c r="L1962" s="217"/>
    </row>
    <row r="1963" spans="12:12" x14ac:dyDescent="0.2">
      <c r="L1963" s="217"/>
    </row>
    <row r="1964" spans="12:12" x14ac:dyDescent="0.2">
      <c r="L1964" s="217"/>
    </row>
    <row r="1965" spans="12:12" x14ac:dyDescent="0.2">
      <c r="L1965" s="217"/>
    </row>
    <row r="1966" spans="12:12" x14ac:dyDescent="0.2">
      <c r="L1966" s="217"/>
    </row>
    <row r="1967" spans="12:12" x14ac:dyDescent="0.2">
      <c r="L1967" s="217"/>
    </row>
    <row r="1968" spans="12:12" x14ac:dyDescent="0.2">
      <c r="L1968" s="217"/>
    </row>
    <row r="1969" spans="12:12" x14ac:dyDescent="0.2">
      <c r="L1969" s="217"/>
    </row>
    <row r="1970" spans="12:12" x14ac:dyDescent="0.2">
      <c r="L1970" s="217"/>
    </row>
    <row r="1971" spans="12:12" x14ac:dyDescent="0.2">
      <c r="L1971" s="217"/>
    </row>
    <row r="1972" spans="12:12" x14ac:dyDescent="0.2">
      <c r="L1972" s="217"/>
    </row>
    <row r="1973" spans="12:12" x14ac:dyDescent="0.2">
      <c r="L1973" s="217"/>
    </row>
    <row r="1974" spans="12:12" x14ac:dyDescent="0.2">
      <c r="L1974" s="217"/>
    </row>
    <row r="1975" spans="12:12" x14ac:dyDescent="0.2">
      <c r="L1975" s="217"/>
    </row>
    <row r="1976" spans="12:12" x14ac:dyDescent="0.2">
      <c r="L1976" s="217"/>
    </row>
    <row r="1977" spans="12:12" x14ac:dyDescent="0.2">
      <c r="L1977" s="217"/>
    </row>
    <row r="1978" spans="12:12" x14ac:dyDescent="0.2">
      <c r="L1978" s="217"/>
    </row>
    <row r="1979" spans="12:12" x14ac:dyDescent="0.2">
      <c r="L1979" s="217"/>
    </row>
    <row r="1980" spans="12:12" x14ac:dyDescent="0.2">
      <c r="L1980" s="217"/>
    </row>
    <row r="1981" spans="12:12" x14ac:dyDescent="0.2">
      <c r="L1981" s="217"/>
    </row>
    <row r="1982" spans="12:12" x14ac:dyDescent="0.2">
      <c r="L1982" s="217"/>
    </row>
    <row r="1983" spans="12:12" x14ac:dyDescent="0.2">
      <c r="L1983" s="217"/>
    </row>
    <row r="1984" spans="12:12" x14ac:dyDescent="0.2">
      <c r="L1984" s="217"/>
    </row>
    <row r="1985" spans="12:12" x14ac:dyDescent="0.2">
      <c r="L1985" s="217"/>
    </row>
    <row r="1986" spans="12:12" x14ac:dyDescent="0.2">
      <c r="L1986" s="217"/>
    </row>
    <row r="1987" spans="12:12" x14ac:dyDescent="0.2">
      <c r="L1987" s="217"/>
    </row>
    <row r="1988" spans="12:12" x14ac:dyDescent="0.2">
      <c r="L1988" s="217"/>
    </row>
    <row r="1989" spans="12:12" x14ac:dyDescent="0.2">
      <c r="L1989" s="217"/>
    </row>
    <row r="1990" spans="12:12" x14ac:dyDescent="0.2">
      <c r="L1990" s="217"/>
    </row>
    <row r="1991" spans="12:12" x14ac:dyDescent="0.2">
      <c r="L1991" s="217"/>
    </row>
    <row r="1992" spans="12:12" x14ac:dyDescent="0.2">
      <c r="L1992" s="217"/>
    </row>
    <row r="1993" spans="12:12" x14ac:dyDescent="0.2">
      <c r="L1993" s="217"/>
    </row>
    <row r="1994" spans="12:12" x14ac:dyDescent="0.2">
      <c r="L1994" s="217"/>
    </row>
    <row r="1995" spans="12:12" x14ac:dyDescent="0.2">
      <c r="L1995" s="217"/>
    </row>
    <row r="1996" spans="12:12" x14ac:dyDescent="0.2">
      <c r="L1996" s="217"/>
    </row>
    <row r="1997" spans="12:12" x14ac:dyDescent="0.2">
      <c r="L1997" s="217"/>
    </row>
    <row r="1998" spans="12:12" x14ac:dyDescent="0.2">
      <c r="L1998" s="217"/>
    </row>
    <row r="1999" spans="12:12" x14ac:dyDescent="0.2">
      <c r="L1999" s="217"/>
    </row>
    <row r="2000" spans="12:12" x14ac:dyDescent="0.2">
      <c r="L2000" s="217"/>
    </row>
    <row r="2001" spans="12:12" x14ac:dyDescent="0.2">
      <c r="L2001" s="217"/>
    </row>
    <row r="2002" spans="12:12" x14ac:dyDescent="0.2">
      <c r="L2002" s="217"/>
    </row>
    <row r="2003" spans="12:12" x14ac:dyDescent="0.2">
      <c r="L2003" s="217"/>
    </row>
    <row r="2004" spans="12:12" x14ac:dyDescent="0.2">
      <c r="L2004" s="217"/>
    </row>
    <row r="2005" spans="12:12" x14ac:dyDescent="0.2">
      <c r="L2005" s="217"/>
    </row>
    <row r="2006" spans="12:12" x14ac:dyDescent="0.2">
      <c r="L2006" s="217"/>
    </row>
    <row r="2007" spans="12:12" x14ac:dyDescent="0.2">
      <c r="L2007" s="217"/>
    </row>
    <row r="2008" spans="12:12" x14ac:dyDescent="0.2">
      <c r="L2008" s="217"/>
    </row>
    <row r="2009" spans="12:12" x14ac:dyDescent="0.2">
      <c r="L2009" s="217"/>
    </row>
    <row r="2010" spans="12:12" x14ac:dyDescent="0.2">
      <c r="L2010" s="217"/>
    </row>
    <row r="2011" spans="12:12" x14ac:dyDescent="0.2">
      <c r="L2011" s="217"/>
    </row>
    <row r="2012" spans="12:12" x14ac:dyDescent="0.2">
      <c r="L2012" s="217"/>
    </row>
    <row r="2013" spans="12:12" x14ac:dyDescent="0.2">
      <c r="L2013" s="217"/>
    </row>
    <row r="2014" spans="12:12" x14ac:dyDescent="0.2">
      <c r="L2014" s="217"/>
    </row>
    <row r="2015" spans="12:12" x14ac:dyDescent="0.2">
      <c r="L2015" s="217"/>
    </row>
    <row r="2016" spans="12:12" x14ac:dyDescent="0.2">
      <c r="L2016" s="217"/>
    </row>
    <row r="2017" spans="12:12" x14ac:dyDescent="0.2">
      <c r="L2017" s="217"/>
    </row>
  </sheetData>
  <sheetProtection selectLockedCells="1" selectUnlockedCells="1"/>
  <mergeCells count="25">
    <mergeCell ref="B150:K150"/>
    <mergeCell ref="L2:O2"/>
    <mergeCell ref="L3:O3"/>
    <mergeCell ref="A7:L7"/>
    <mergeCell ref="A9:N9"/>
    <mergeCell ref="A10:N10"/>
    <mergeCell ref="A14:C16"/>
    <mergeCell ref="D14:D16"/>
    <mergeCell ref="E14:E16"/>
    <mergeCell ref="F14:F16"/>
    <mergeCell ref="G14:H14"/>
    <mergeCell ref="I14:L14"/>
    <mergeCell ref="M14:M16"/>
    <mergeCell ref="N14:N16"/>
    <mergeCell ref="I15:L15"/>
    <mergeCell ref="B17:C17"/>
    <mergeCell ref="I160:L160"/>
    <mergeCell ref="E161:M161"/>
    <mergeCell ref="D162:N162"/>
    <mergeCell ref="D151:N151"/>
    <mergeCell ref="B152:M152"/>
    <mergeCell ref="B153:M153"/>
    <mergeCell ref="B154:M154"/>
    <mergeCell ref="I158:L158"/>
    <mergeCell ref="I159:L159"/>
  </mergeCells>
  <pageMargins left="0.23622047244094491" right="0.23622047244094491" top="0.74803149606299213" bottom="0.74803149606299213" header="0.31496062992125984" footer="0.31496062992125984"/>
  <pageSetup paperSize="9" scale="90" firstPageNumber="0" orientation="landscape" copies="5" r:id="rId1"/>
  <headerFooter alignWithMargins="0"/>
  <rowBreaks count="3" manualBreakCount="3">
    <brk id="33" max="14" man="1"/>
    <brk id="62" max="14" man="1"/>
    <brk id="89" max="14" man="1"/>
  </rowBreaks>
  <colBreaks count="1" manualBreakCount="1">
    <brk id="15" max="16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BAAC1-B459-47FB-A9DE-80ADA0DB5014}">
  <dimension ref="A2:M30"/>
  <sheetViews>
    <sheetView zoomScale="95" zoomScaleNormal="95" zoomScaleSheetLayoutView="80" workbookViewId="0">
      <selection activeCell="K15" sqref="K15"/>
    </sheetView>
  </sheetViews>
  <sheetFormatPr defaultColWidth="11.5703125" defaultRowHeight="12.75" x14ac:dyDescent="0.2"/>
  <cols>
    <col min="1" max="1" width="6.28515625" customWidth="1"/>
    <col min="2" max="2" width="36.85546875" customWidth="1"/>
    <col min="5" max="5" width="8" customWidth="1"/>
    <col min="7" max="7" width="13.140625" bestFit="1" customWidth="1"/>
    <col min="8" max="8" width="7.5703125" customWidth="1"/>
  </cols>
  <sheetData>
    <row r="2" spans="1:8" x14ac:dyDescent="0.2">
      <c r="A2" s="3" t="s">
        <v>327</v>
      </c>
    </row>
    <row r="3" spans="1:8" x14ac:dyDescent="0.2">
      <c r="A3" s="3" t="s">
        <v>310</v>
      </c>
      <c r="F3" s="250"/>
      <c r="G3" s="250"/>
      <c r="H3" s="250"/>
    </row>
    <row r="4" spans="1:8" x14ac:dyDescent="0.2">
      <c r="A4" s="3" t="s">
        <v>328</v>
      </c>
      <c r="F4" s="250" t="s">
        <v>307</v>
      </c>
      <c r="G4" s="250"/>
      <c r="H4" s="250"/>
    </row>
    <row r="5" spans="1:8" x14ac:dyDescent="0.2">
      <c r="A5" s="3"/>
      <c r="B5" s="3"/>
      <c r="C5" s="3"/>
      <c r="D5" s="3"/>
      <c r="F5" s="3" t="s">
        <v>329</v>
      </c>
      <c r="G5" s="3"/>
    </row>
    <row r="6" spans="1:8" x14ac:dyDescent="0.2">
      <c r="A6" s="3"/>
      <c r="B6" s="3"/>
      <c r="C6" s="3"/>
      <c r="D6" s="3"/>
    </row>
    <row r="7" spans="1:8" x14ac:dyDescent="0.2">
      <c r="A7" s="3"/>
      <c r="B7" s="5"/>
      <c r="C7" s="5"/>
      <c r="D7" s="5"/>
    </row>
    <row r="8" spans="1:8" x14ac:dyDescent="0.2">
      <c r="A8" s="3"/>
      <c r="B8" s="5"/>
      <c r="C8" s="5"/>
      <c r="D8" s="5"/>
    </row>
    <row r="10" spans="1:8" x14ac:dyDescent="0.2">
      <c r="A10" s="250" t="s">
        <v>192</v>
      </c>
      <c r="B10" s="250"/>
      <c r="C10" s="250"/>
      <c r="D10" s="250"/>
      <c r="E10" s="250"/>
      <c r="F10" s="250"/>
      <c r="G10" s="250"/>
      <c r="H10" s="250"/>
    </row>
    <row r="11" spans="1:8" x14ac:dyDescent="0.2">
      <c r="A11" s="5"/>
    </row>
    <row r="12" spans="1:8" x14ac:dyDescent="0.2">
      <c r="A12" s="5"/>
      <c r="H12" s="2" t="s">
        <v>1</v>
      </c>
    </row>
    <row r="14" spans="1:8" x14ac:dyDescent="0.2">
      <c r="A14" s="266" t="s">
        <v>193</v>
      </c>
      <c r="B14" s="267" t="s">
        <v>194</v>
      </c>
      <c r="C14" s="268" t="s">
        <v>255</v>
      </c>
      <c r="D14" s="268"/>
      <c r="E14" s="181" t="s">
        <v>4</v>
      </c>
      <c r="F14" s="268" t="s">
        <v>295</v>
      </c>
      <c r="G14" s="268"/>
      <c r="H14" s="181" t="s">
        <v>4</v>
      </c>
    </row>
    <row r="15" spans="1:8" x14ac:dyDescent="0.2">
      <c r="A15" s="266"/>
      <c r="B15" s="267"/>
      <c r="C15" s="181" t="s">
        <v>195</v>
      </c>
      <c r="D15" s="181" t="s">
        <v>196</v>
      </c>
      <c r="E15" s="181" t="s">
        <v>197</v>
      </c>
      <c r="F15" s="181" t="s">
        <v>195</v>
      </c>
      <c r="G15" s="181" t="s">
        <v>196</v>
      </c>
      <c r="H15" s="181" t="s">
        <v>198</v>
      </c>
    </row>
    <row r="16" spans="1:8" s="42" customFormat="1" x14ac:dyDescent="0.2">
      <c r="A16" s="182">
        <v>0</v>
      </c>
      <c r="B16" s="182">
        <v>1</v>
      </c>
      <c r="C16" s="182">
        <v>2</v>
      </c>
      <c r="D16" s="182">
        <v>3</v>
      </c>
      <c r="E16" s="182">
        <v>4</v>
      </c>
      <c r="F16" s="182">
        <v>5</v>
      </c>
      <c r="G16" s="182">
        <v>6</v>
      </c>
      <c r="H16" s="182">
        <v>7</v>
      </c>
    </row>
    <row r="17" spans="1:13" s="42" customFormat="1" x14ac:dyDescent="0.2">
      <c r="A17" s="182" t="s">
        <v>8</v>
      </c>
      <c r="B17" s="183" t="s">
        <v>284</v>
      </c>
      <c r="C17" s="184">
        <f>C18+C19</f>
        <v>0</v>
      </c>
      <c r="D17" s="184">
        <f>D18+D19</f>
        <v>0</v>
      </c>
      <c r="E17" s="185"/>
      <c r="F17" s="184" t="e">
        <f>F18+F19</f>
        <v>#REF!</v>
      </c>
      <c r="G17" s="184" t="e">
        <f>G18+G19</f>
        <v>#REF!</v>
      </c>
      <c r="H17" s="185" t="e">
        <f>G17/F17</f>
        <v>#REF!</v>
      </c>
    </row>
    <row r="18" spans="1:13" s="75" customFormat="1" x14ac:dyDescent="0.2">
      <c r="A18" s="186">
        <v>1</v>
      </c>
      <c r="B18" s="187" t="s">
        <v>285</v>
      </c>
      <c r="C18" s="188">
        <v>0</v>
      </c>
      <c r="D18" s="188">
        <v>0</v>
      </c>
      <c r="E18" s="185"/>
      <c r="F18" s="191" t="e">
        <f>#REF!</f>
        <v>#REF!</v>
      </c>
      <c r="G18" s="191" t="e">
        <f>#REF!</f>
        <v>#REF!</v>
      </c>
      <c r="H18" s="185" t="e">
        <f t="shared" ref="H18" si="0">G18/F18</f>
        <v>#REF!</v>
      </c>
    </row>
    <row r="19" spans="1:13" s="77" customFormat="1" x14ac:dyDescent="0.2">
      <c r="A19" s="189">
        <v>2</v>
      </c>
      <c r="B19" s="190" t="s">
        <v>9</v>
      </c>
      <c r="C19" s="191">
        <v>0</v>
      </c>
      <c r="D19" s="191">
        <v>0</v>
      </c>
      <c r="E19" s="185"/>
      <c r="F19" s="191">
        <v>0</v>
      </c>
      <c r="G19" s="191" t="e">
        <f>#REF!</f>
        <v>#REF!</v>
      </c>
      <c r="H19" s="185">
        <v>0</v>
      </c>
    </row>
    <row r="20" spans="1:13" s="77" customFormat="1" ht="18.75" customHeight="1" x14ac:dyDescent="0.2">
      <c r="A20" s="43"/>
      <c r="B20" s="192"/>
      <c r="C20" s="193"/>
      <c r="D20" s="194"/>
      <c r="E20" s="78"/>
      <c r="F20" s="193"/>
      <c r="G20" s="194"/>
      <c r="H20" s="67"/>
    </row>
    <row r="21" spans="1:13" s="77" customFormat="1" x14ac:dyDescent="0.2">
      <c r="A21" s="43"/>
      <c r="B21" s="192"/>
      <c r="C21" s="193"/>
      <c r="D21" s="194"/>
      <c r="E21" s="78"/>
      <c r="F21" s="193"/>
      <c r="G21" s="194"/>
      <c r="H21" s="67"/>
    </row>
    <row r="22" spans="1:13" s="3" customFormat="1" x14ac:dyDescent="0.2">
      <c r="A22"/>
      <c r="B22" s="248" t="s">
        <v>302</v>
      </c>
      <c r="C22" s="248"/>
      <c r="D22" s="248"/>
      <c r="E22" s="248"/>
      <c r="F22" s="248"/>
      <c r="G22" s="248"/>
      <c r="H22" s="248"/>
      <c r="I22" s="211"/>
      <c r="J22" s="211"/>
      <c r="K22" s="211"/>
      <c r="L22" s="211"/>
      <c r="M22" s="211"/>
    </row>
    <row r="23" spans="1:13" s="3" customFormat="1" x14ac:dyDescent="0.2">
      <c r="B23" s="248" t="s">
        <v>303</v>
      </c>
      <c r="C23" s="248"/>
      <c r="D23" s="248"/>
      <c r="E23" s="248"/>
      <c r="F23" s="248"/>
      <c r="G23" s="248"/>
      <c r="H23" s="248"/>
      <c r="I23" s="211"/>
      <c r="J23" s="211"/>
      <c r="K23" s="211"/>
      <c r="L23" s="211"/>
      <c r="M23" s="211"/>
    </row>
    <row r="24" spans="1:13" x14ac:dyDescent="0.2">
      <c r="B24" s="249" t="s">
        <v>304</v>
      </c>
      <c r="C24" s="249"/>
      <c r="D24" s="249"/>
      <c r="E24" s="249"/>
      <c r="F24" s="249"/>
      <c r="G24" s="249"/>
      <c r="H24" s="249"/>
      <c r="I24" s="239"/>
      <c r="J24" s="239"/>
      <c r="K24" s="239"/>
      <c r="L24" s="239"/>
      <c r="M24" s="239"/>
    </row>
    <row r="25" spans="1:13" x14ac:dyDescent="0.2">
      <c r="B25" s="42"/>
      <c r="C25" s="43"/>
      <c r="D25" s="43"/>
      <c r="I25" s="1"/>
      <c r="L25" s="236"/>
      <c r="M25" s="237"/>
    </row>
    <row r="26" spans="1:13" x14ac:dyDescent="0.2">
      <c r="B26" s="42"/>
      <c r="C26" s="43"/>
      <c r="D26" s="43"/>
      <c r="F26" s="248" t="s">
        <v>330</v>
      </c>
      <c r="G26" s="248"/>
      <c r="H26" s="248"/>
      <c r="I26" s="1"/>
      <c r="L26" s="236"/>
      <c r="M26" s="237"/>
    </row>
    <row r="27" spans="1:13" ht="15" x14ac:dyDescent="0.25">
      <c r="B27" s="42"/>
      <c r="C27" s="43"/>
      <c r="D27" s="43"/>
      <c r="F27" s="248" t="s">
        <v>305</v>
      </c>
      <c r="G27" s="248"/>
      <c r="H27" s="248"/>
      <c r="I27" s="1"/>
      <c r="L27" s="238"/>
      <c r="M27" s="237"/>
    </row>
    <row r="28" spans="1:13" x14ac:dyDescent="0.2">
      <c r="B28" s="42"/>
      <c r="C28" s="43"/>
      <c r="D28" s="43"/>
      <c r="F28" s="248" t="s">
        <v>306</v>
      </c>
      <c r="G28" s="248"/>
      <c r="H28" s="248"/>
      <c r="I28" s="240"/>
      <c r="J28" s="211"/>
      <c r="K28" s="211"/>
      <c r="L28" s="2"/>
      <c r="M28" s="2"/>
    </row>
    <row r="29" spans="1:13" x14ac:dyDescent="0.2">
      <c r="B29" s="42"/>
      <c r="C29" s="43"/>
      <c r="D29" s="43"/>
      <c r="I29" s="240"/>
      <c r="J29" s="236"/>
      <c r="K29" s="236"/>
      <c r="L29" s="2"/>
      <c r="M29" s="2"/>
    </row>
    <row r="30" spans="1:13" ht="15" x14ac:dyDescent="0.25">
      <c r="B30" s="42"/>
      <c r="C30" s="43"/>
      <c r="D30" s="43"/>
      <c r="I30" s="240"/>
      <c r="J30" s="236"/>
      <c r="K30" s="238"/>
      <c r="L30" s="2"/>
      <c r="M30" s="2"/>
    </row>
  </sheetData>
  <sheetProtection selectLockedCells="1" selectUnlockedCells="1"/>
  <mergeCells count="13">
    <mergeCell ref="F28:H28"/>
    <mergeCell ref="F3:H3"/>
    <mergeCell ref="F4:H4"/>
    <mergeCell ref="A10:H10"/>
    <mergeCell ref="A14:A15"/>
    <mergeCell ref="B14:B15"/>
    <mergeCell ref="C14:D14"/>
    <mergeCell ref="F14:G14"/>
    <mergeCell ref="B22:H22"/>
    <mergeCell ref="B23:H23"/>
    <mergeCell ref="B24:H24"/>
    <mergeCell ref="F26:H26"/>
    <mergeCell ref="F27:H27"/>
  </mergeCells>
  <pageMargins left="0.84791666666666665" right="6.7361111111111108E-2" top="1.01875" bottom="0.12777777777777777" header="0.51180555555555551" footer="0.51180555555555551"/>
  <pageSetup paperSize="9" firstPageNumber="0" orientation="landscape" copies="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6A6EF-0330-442B-A53E-1B1C48207659}">
  <dimension ref="A1:M58"/>
  <sheetViews>
    <sheetView zoomScale="95" zoomScaleNormal="95" zoomScaleSheetLayoutView="80" workbookViewId="0">
      <selection activeCell="J58" sqref="J58"/>
    </sheetView>
  </sheetViews>
  <sheetFormatPr defaultColWidth="11.5703125" defaultRowHeight="12.75" x14ac:dyDescent="0.2"/>
  <cols>
    <col min="1" max="2" width="2.7109375" customWidth="1"/>
    <col min="3" max="3" width="37.7109375" customWidth="1"/>
    <col min="4" max="4" width="10.28515625" customWidth="1"/>
    <col min="5" max="5" width="13.140625" customWidth="1"/>
    <col min="6" max="6" width="10.140625" customWidth="1"/>
    <col min="7" max="7" width="10.5703125" customWidth="1"/>
    <col min="8" max="8" width="11.42578125" customWidth="1"/>
    <col min="9" max="9" width="9.7109375" customWidth="1"/>
    <col min="10" max="10" width="11.5703125" style="7"/>
  </cols>
  <sheetData>
    <row r="1" spans="1:10" x14ac:dyDescent="0.2">
      <c r="A1" s="3" t="s">
        <v>327</v>
      </c>
      <c r="B1" s="3"/>
      <c r="G1" s="250"/>
      <c r="H1" s="250"/>
      <c r="I1" s="1"/>
    </row>
    <row r="2" spans="1:10" x14ac:dyDescent="0.2">
      <c r="A2" s="3" t="s">
        <v>310</v>
      </c>
      <c r="B2" s="3"/>
      <c r="G2" s="250" t="s">
        <v>308</v>
      </c>
      <c r="H2" s="250"/>
      <c r="I2" s="1"/>
    </row>
    <row r="3" spans="1:10" x14ac:dyDescent="0.2">
      <c r="A3" s="3" t="s">
        <v>328</v>
      </c>
      <c r="B3" s="3"/>
      <c r="G3" s="3" t="s">
        <v>329</v>
      </c>
      <c r="H3" s="3"/>
      <c r="I3" s="1"/>
    </row>
    <row r="4" spans="1:10" x14ac:dyDescent="0.2">
      <c r="A4" s="3"/>
      <c r="B4" s="3"/>
      <c r="C4" s="79"/>
    </row>
    <row r="5" spans="1:10" x14ac:dyDescent="0.2">
      <c r="A5" s="3"/>
      <c r="B5" s="3"/>
    </row>
    <row r="6" spans="1:10" x14ac:dyDescent="0.2">
      <c r="A6" s="3"/>
      <c r="B6" s="5"/>
      <c r="C6" s="5"/>
      <c r="D6" s="5"/>
    </row>
    <row r="7" spans="1:10" x14ac:dyDescent="0.2">
      <c r="A7" s="250" t="s">
        <v>199</v>
      </c>
      <c r="B7" s="250"/>
      <c r="C7" s="250"/>
      <c r="D7" s="250"/>
      <c r="E7" s="250"/>
      <c r="F7" s="250"/>
      <c r="G7" s="250"/>
      <c r="H7" s="250"/>
      <c r="I7" s="250"/>
    </row>
    <row r="8" spans="1:10" x14ac:dyDescent="0.2">
      <c r="A8" s="5"/>
    </row>
    <row r="9" spans="1:10" x14ac:dyDescent="0.2">
      <c r="A9" s="5"/>
      <c r="I9" s="2" t="s">
        <v>1</v>
      </c>
    </row>
    <row r="11" spans="1:10" s="81" customFormat="1" ht="12.75" customHeight="1" x14ac:dyDescent="0.2">
      <c r="A11" s="256"/>
      <c r="B11" s="256"/>
      <c r="C11" s="256" t="s">
        <v>2</v>
      </c>
      <c r="D11" s="256" t="s">
        <v>200</v>
      </c>
      <c r="E11" s="256" t="s">
        <v>291</v>
      </c>
      <c r="F11" s="256"/>
      <c r="G11" s="256" t="s">
        <v>201</v>
      </c>
      <c r="H11" s="256"/>
      <c r="I11" s="256"/>
      <c r="J11" s="80"/>
    </row>
    <row r="12" spans="1:10" s="81" customFormat="1" ht="25.5" x14ac:dyDescent="0.2">
      <c r="A12" s="256"/>
      <c r="B12" s="256"/>
      <c r="C12" s="256"/>
      <c r="D12" s="256"/>
      <c r="E12" s="166" t="s">
        <v>195</v>
      </c>
      <c r="F12" s="166" t="s">
        <v>196</v>
      </c>
      <c r="G12" s="166" t="s">
        <v>292</v>
      </c>
      <c r="H12" s="166" t="s">
        <v>251</v>
      </c>
      <c r="I12" s="166" t="s">
        <v>293</v>
      </c>
      <c r="J12" s="80"/>
    </row>
    <row r="13" spans="1:10" x14ac:dyDescent="0.2">
      <c r="A13" s="10">
        <v>0</v>
      </c>
      <c r="B13" s="10">
        <v>1</v>
      </c>
      <c r="C13" s="10">
        <v>2</v>
      </c>
      <c r="D13" s="10">
        <v>3</v>
      </c>
      <c r="E13" s="10">
        <v>4</v>
      </c>
      <c r="F13" s="10">
        <v>5</v>
      </c>
      <c r="G13" s="10">
        <v>6</v>
      </c>
      <c r="H13" s="10">
        <v>7</v>
      </c>
      <c r="I13" s="10">
        <v>8</v>
      </c>
    </row>
    <row r="14" spans="1:10" s="83" customFormat="1" ht="25.5" x14ac:dyDescent="0.2">
      <c r="A14" s="119" t="s">
        <v>202</v>
      </c>
      <c r="B14" s="119"/>
      <c r="C14" s="148" t="s">
        <v>54</v>
      </c>
      <c r="D14" s="119"/>
      <c r="E14" s="149">
        <f t="shared" ref="E14" si="0">E15+E18+E19+E22</f>
        <v>2180</v>
      </c>
      <c r="F14" s="149">
        <f>F15+F18+F19+F22</f>
        <v>1292.3699999999999</v>
      </c>
      <c r="G14" s="149">
        <f>G15+G18+G19+G22</f>
        <v>5674.5099999999993</v>
      </c>
      <c r="H14" s="149">
        <f>H15+H18+H19+H22</f>
        <v>320</v>
      </c>
      <c r="I14" s="149">
        <f>I15+I18+I19+I22</f>
        <v>320</v>
      </c>
      <c r="J14" s="82"/>
    </row>
    <row r="15" spans="1:10" s="85" customFormat="1" x14ac:dyDescent="0.2">
      <c r="A15" s="133"/>
      <c r="B15" s="133">
        <v>1</v>
      </c>
      <c r="C15" s="143" t="s">
        <v>203</v>
      </c>
      <c r="D15" s="133"/>
      <c r="E15" s="130">
        <f t="shared" ref="E15:G19" si="1">E17+E16</f>
        <v>30</v>
      </c>
      <c r="F15" s="130">
        <f>F16+F17</f>
        <v>23.75</v>
      </c>
      <c r="G15" s="130">
        <f t="shared" si="1"/>
        <v>300</v>
      </c>
      <c r="H15" s="130">
        <f>H17+H16</f>
        <v>320</v>
      </c>
      <c r="I15" s="130">
        <f>I17+I16</f>
        <v>320</v>
      </c>
      <c r="J15" s="84"/>
    </row>
    <row r="16" spans="1:10" s="87" customFormat="1" x14ac:dyDescent="0.2">
      <c r="A16" s="100"/>
      <c r="B16" s="100"/>
      <c r="C16" s="101" t="s">
        <v>204</v>
      </c>
      <c r="D16" s="100"/>
      <c r="E16" s="130">
        <v>30</v>
      </c>
      <c r="F16" s="130">
        <v>23.75</v>
      </c>
      <c r="G16" s="102">
        <v>300</v>
      </c>
      <c r="H16" s="130">
        <v>320</v>
      </c>
      <c r="I16" s="130">
        <v>320</v>
      </c>
      <c r="J16" s="86"/>
    </row>
    <row r="17" spans="1:10" s="87" customFormat="1" x14ac:dyDescent="0.2">
      <c r="A17" s="100"/>
      <c r="B17" s="100"/>
      <c r="C17" s="101" t="s">
        <v>205</v>
      </c>
      <c r="D17" s="100"/>
      <c r="E17" s="130">
        <v>0</v>
      </c>
      <c r="F17" s="130">
        <v>0</v>
      </c>
      <c r="G17" s="102">
        <v>0</v>
      </c>
      <c r="H17" s="130">
        <v>0</v>
      </c>
      <c r="I17" s="130">
        <v>0</v>
      </c>
      <c r="J17" s="86"/>
    </row>
    <row r="18" spans="1:10" s="85" customFormat="1" x14ac:dyDescent="0.2">
      <c r="A18" s="133"/>
      <c r="B18" s="133">
        <v>2</v>
      </c>
      <c r="C18" s="143" t="s">
        <v>206</v>
      </c>
      <c r="D18" s="133"/>
      <c r="E18" s="130">
        <v>2150</v>
      </c>
      <c r="F18" s="130">
        <v>1268.6199999999999</v>
      </c>
      <c r="G18" s="130">
        <v>0</v>
      </c>
      <c r="H18" s="130">
        <f t="shared" ref="G18:I22" si="2">H20+H19</f>
        <v>0</v>
      </c>
      <c r="I18" s="130">
        <f t="shared" si="2"/>
        <v>0</v>
      </c>
      <c r="J18" s="84"/>
    </row>
    <row r="19" spans="1:10" s="85" customFormat="1" x14ac:dyDescent="0.2">
      <c r="A19" s="133"/>
      <c r="B19" s="133">
        <v>3</v>
      </c>
      <c r="C19" s="143" t="s">
        <v>207</v>
      </c>
      <c r="D19" s="133"/>
      <c r="E19" s="130"/>
      <c r="F19" s="130">
        <v>0</v>
      </c>
      <c r="G19" s="130">
        <f t="shared" si="1"/>
        <v>0</v>
      </c>
      <c r="H19" s="130">
        <f>H20+H21</f>
        <v>0</v>
      </c>
      <c r="I19" s="130">
        <f>I20+I21</f>
        <v>0</v>
      </c>
      <c r="J19" s="84"/>
    </row>
    <row r="20" spans="1:10" s="87" customFormat="1" x14ac:dyDescent="0.2">
      <c r="A20" s="100"/>
      <c r="B20" s="100"/>
      <c r="C20" s="101" t="s">
        <v>208</v>
      </c>
      <c r="D20" s="100"/>
      <c r="E20" s="130">
        <v>0</v>
      </c>
      <c r="F20" s="130">
        <v>0</v>
      </c>
      <c r="G20" s="102">
        <v>0</v>
      </c>
      <c r="H20" s="130">
        <v>0</v>
      </c>
      <c r="I20" s="130">
        <v>0</v>
      </c>
      <c r="J20" s="86"/>
    </row>
    <row r="21" spans="1:10" s="87" customFormat="1" x14ac:dyDescent="0.2">
      <c r="A21" s="100"/>
      <c r="B21" s="100"/>
      <c r="C21" s="101" t="s">
        <v>209</v>
      </c>
      <c r="D21" s="100"/>
      <c r="E21" s="130">
        <v>0</v>
      </c>
      <c r="F21" s="130">
        <v>0</v>
      </c>
      <c r="G21" s="102">
        <v>0</v>
      </c>
      <c r="H21" s="130">
        <v>0</v>
      </c>
      <c r="I21" s="130">
        <v>0</v>
      </c>
      <c r="J21" s="86"/>
    </row>
    <row r="22" spans="1:10" s="85" customFormat="1" x14ac:dyDescent="0.2">
      <c r="A22" s="133"/>
      <c r="B22" s="133">
        <v>4</v>
      </c>
      <c r="C22" s="143" t="s">
        <v>311</v>
      </c>
      <c r="D22" s="133"/>
      <c r="E22" s="130">
        <v>0</v>
      </c>
      <c r="F22" s="130">
        <v>0</v>
      </c>
      <c r="G22" s="130">
        <f t="shared" si="2"/>
        <v>5374.5099999999993</v>
      </c>
      <c r="H22" s="130">
        <v>0</v>
      </c>
      <c r="I22" s="130">
        <v>0</v>
      </c>
      <c r="J22" s="84"/>
    </row>
    <row r="23" spans="1:10" s="83" customFormat="1" ht="25.5" x14ac:dyDescent="0.2">
      <c r="A23" s="119" t="s">
        <v>11</v>
      </c>
      <c r="B23" s="119"/>
      <c r="C23" s="195" t="s">
        <v>210</v>
      </c>
      <c r="D23" s="166"/>
      <c r="E23" s="196">
        <f>E24+E25+E28+E32+E46</f>
        <v>2150</v>
      </c>
      <c r="F23" s="196">
        <f>F24+F25+F28+F32+F45</f>
        <v>1268.6199999999999</v>
      </c>
      <c r="G23" s="196">
        <f>G24+G25+G28+G32+G45</f>
        <v>5374.5099999999993</v>
      </c>
      <c r="H23" s="196">
        <f>H24+H25+H28+H32+H45</f>
        <v>0</v>
      </c>
      <c r="I23" s="196">
        <f>I24+I25+I28+I32+I45</f>
        <v>0</v>
      </c>
      <c r="J23" s="82"/>
    </row>
    <row r="24" spans="1:10" s="85" customFormat="1" x14ac:dyDescent="0.2">
      <c r="A24" s="32"/>
      <c r="B24" s="32">
        <v>1</v>
      </c>
      <c r="C24" s="66" t="s">
        <v>211</v>
      </c>
      <c r="D24" s="32"/>
      <c r="E24" s="96">
        <v>0</v>
      </c>
      <c r="F24" s="96">
        <v>0</v>
      </c>
      <c r="G24" s="96">
        <v>0</v>
      </c>
      <c r="H24" s="98">
        <v>0</v>
      </c>
      <c r="I24" s="98">
        <v>0</v>
      </c>
      <c r="J24" s="84"/>
    </row>
    <row r="25" spans="1:10" s="85" customFormat="1" ht="25.5" x14ac:dyDescent="0.2">
      <c r="A25" s="32"/>
      <c r="B25" s="32">
        <v>2</v>
      </c>
      <c r="C25" s="66" t="s">
        <v>212</v>
      </c>
      <c r="D25" s="32"/>
      <c r="E25" s="96">
        <f>E26</f>
        <v>0</v>
      </c>
      <c r="F25" s="96">
        <v>0</v>
      </c>
      <c r="G25" s="96">
        <f>G26</f>
        <v>0</v>
      </c>
      <c r="H25" s="96">
        <f>H26</f>
        <v>0</v>
      </c>
      <c r="I25" s="96">
        <f>I26</f>
        <v>0</v>
      </c>
      <c r="J25" s="84"/>
    </row>
    <row r="26" spans="1:10" s="87" customFormat="1" x14ac:dyDescent="0.2">
      <c r="A26" s="25"/>
      <c r="B26" s="25"/>
      <c r="C26" s="69" t="s">
        <v>256</v>
      </c>
      <c r="D26" s="25"/>
      <c r="E26" s="97"/>
      <c r="F26" s="96">
        <v>0</v>
      </c>
      <c r="G26" s="97">
        <v>0</v>
      </c>
      <c r="H26" s="97">
        <f>SUM(H27:H27)</f>
        <v>0</v>
      </c>
      <c r="I26" s="97">
        <f>SUM(I27:I27)</f>
        <v>0</v>
      </c>
      <c r="J26" s="86"/>
    </row>
    <row r="27" spans="1:10" s="87" customFormat="1" ht="18" customHeight="1" x14ac:dyDescent="0.2">
      <c r="A27" s="25"/>
      <c r="B27" s="25"/>
      <c r="C27" s="69"/>
      <c r="D27" s="25"/>
      <c r="E27" s="97">
        <v>0</v>
      </c>
      <c r="F27" s="96">
        <v>0</v>
      </c>
      <c r="G27" s="97">
        <v>0</v>
      </c>
      <c r="H27" s="95">
        <v>0</v>
      </c>
      <c r="I27" s="95">
        <v>0</v>
      </c>
      <c r="J27" s="86"/>
    </row>
    <row r="28" spans="1:10" s="85" customFormat="1" ht="54.2" customHeight="1" x14ac:dyDescent="0.2">
      <c r="A28" s="32"/>
      <c r="B28" s="32">
        <v>3</v>
      </c>
      <c r="C28" s="66" t="s">
        <v>213</v>
      </c>
      <c r="D28" s="32"/>
      <c r="E28" s="96">
        <f>SUM(E29:E31)</f>
        <v>0</v>
      </c>
      <c r="F28" s="96">
        <v>0</v>
      </c>
      <c r="G28" s="96">
        <f>SUM(G29:G31)</f>
        <v>0</v>
      </c>
      <c r="H28" s="96">
        <f>SUM(H29:H30)</f>
        <v>0</v>
      </c>
      <c r="I28" s="96">
        <f>SUM(I29:I30)</f>
        <v>0</v>
      </c>
      <c r="J28" s="84"/>
    </row>
    <row r="29" spans="1:10" x14ac:dyDescent="0.2">
      <c r="A29" s="18"/>
      <c r="B29" s="18"/>
      <c r="C29" s="18"/>
      <c r="D29" s="10"/>
      <c r="E29" s="97">
        <v>0</v>
      </c>
      <c r="F29" s="96">
        <v>0</v>
      </c>
      <c r="G29" s="97">
        <v>0</v>
      </c>
      <c r="H29" s="97">
        <v>0</v>
      </c>
      <c r="I29" s="97">
        <v>0</v>
      </c>
    </row>
    <row r="30" spans="1:10" x14ac:dyDescent="0.2">
      <c r="A30" s="18"/>
      <c r="B30" s="18"/>
      <c r="C30" s="18"/>
      <c r="D30" s="10"/>
      <c r="E30" s="97">
        <v>0</v>
      </c>
      <c r="F30" s="96">
        <v>0</v>
      </c>
      <c r="G30" s="97">
        <v>0</v>
      </c>
      <c r="H30" s="97">
        <v>0</v>
      </c>
      <c r="I30" s="97">
        <v>0</v>
      </c>
    </row>
    <row r="31" spans="1:10" x14ac:dyDescent="0.2">
      <c r="A31" s="18"/>
      <c r="B31" s="18"/>
      <c r="C31" s="27"/>
      <c r="D31" s="10"/>
      <c r="E31" s="97">
        <v>0</v>
      </c>
      <c r="F31" s="96">
        <v>0</v>
      </c>
      <c r="G31" s="97">
        <v>0</v>
      </c>
      <c r="H31" s="97">
        <v>0</v>
      </c>
      <c r="I31" s="97">
        <v>0</v>
      </c>
    </row>
    <row r="32" spans="1:10" s="1" customFormat="1" ht="27.4" customHeight="1" x14ac:dyDescent="0.2">
      <c r="A32" s="22"/>
      <c r="B32" s="21">
        <v>4</v>
      </c>
      <c r="C32" s="197" t="s">
        <v>214</v>
      </c>
      <c r="D32" s="198"/>
      <c r="E32" s="199">
        <v>2150</v>
      </c>
      <c r="F32" s="199">
        <v>1268.6199999999999</v>
      </c>
      <c r="G32" s="199">
        <f>SUM(G33:G44)</f>
        <v>5374.5099999999993</v>
      </c>
      <c r="H32" s="199">
        <v>0</v>
      </c>
      <c r="I32" s="199">
        <v>0</v>
      </c>
      <c r="J32" s="88"/>
    </row>
    <row r="33" spans="1:11" s="1" customFormat="1" ht="27.4" customHeight="1" x14ac:dyDescent="0.2">
      <c r="A33" s="22"/>
      <c r="B33" s="21"/>
      <c r="C33" s="115" t="s">
        <v>313</v>
      </c>
      <c r="D33" s="23"/>
      <c r="E33" s="96">
        <v>0</v>
      </c>
      <c r="F33" s="96">
        <v>0</v>
      </c>
      <c r="G33" s="96">
        <v>1007.51</v>
      </c>
      <c r="H33" s="117">
        <v>0</v>
      </c>
      <c r="I33" s="96">
        <v>0</v>
      </c>
      <c r="J33" s="88"/>
    </row>
    <row r="34" spans="1:11" s="1" customFormat="1" ht="27.4" customHeight="1" x14ac:dyDescent="0.2">
      <c r="A34" s="22"/>
      <c r="B34" s="21"/>
      <c r="C34" s="115" t="s">
        <v>313</v>
      </c>
      <c r="D34" s="23"/>
      <c r="E34" s="96">
        <v>0</v>
      </c>
      <c r="F34" s="96">
        <v>0</v>
      </c>
      <c r="G34" s="96">
        <v>1007.51</v>
      </c>
      <c r="H34" s="117">
        <v>0</v>
      </c>
      <c r="I34" s="96">
        <v>0</v>
      </c>
      <c r="J34" s="88"/>
    </row>
    <row r="35" spans="1:11" s="1" customFormat="1" ht="27.4" customHeight="1" x14ac:dyDescent="0.2">
      <c r="A35" s="22"/>
      <c r="B35" s="21"/>
      <c r="C35" s="115" t="s">
        <v>313</v>
      </c>
      <c r="D35" s="23"/>
      <c r="E35" s="96">
        <v>0</v>
      </c>
      <c r="F35" s="96">
        <v>0</v>
      </c>
      <c r="G35" s="96">
        <v>1007.51</v>
      </c>
      <c r="H35" s="117">
        <v>0</v>
      </c>
      <c r="I35" s="96">
        <v>0</v>
      </c>
      <c r="J35" s="88"/>
    </row>
    <row r="36" spans="1:11" s="1" customFormat="1" ht="27.4" customHeight="1" x14ac:dyDescent="0.2">
      <c r="A36" s="22"/>
      <c r="B36" s="21"/>
      <c r="C36" s="115" t="s">
        <v>314</v>
      </c>
      <c r="D36" s="23"/>
      <c r="E36" s="96">
        <v>0</v>
      </c>
      <c r="F36" s="96">
        <v>0</v>
      </c>
      <c r="G36" s="96">
        <v>114.66</v>
      </c>
      <c r="H36" s="117">
        <v>0</v>
      </c>
      <c r="I36" s="96">
        <v>0</v>
      </c>
      <c r="J36" s="88"/>
    </row>
    <row r="37" spans="1:11" s="1" customFormat="1" ht="27.4" customHeight="1" x14ac:dyDescent="0.2">
      <c r="A37" s="22"/>
      <c r="B37" s="21"/>
      <c r="C37" s="115" t="s">
        <v>314</v>
      </c>
      <c r="D37" s="23"/>
      <c r="E37" s="96">
        <v>0</v>
      </c>
      <c r="F37" s="96">
        <v>0</v>
      </c>
      <c r="G37" s="96">
        <v>114.66</v>
      </c>
      <c r="H37" s="117">
        <v>0</v>
      </c>
      <c r="I37" s="96">
        <v>0</v>
      </c>
      <c r="J37" s="88"/>
    </row>
    <row r="38" spans="1:11" s="1" customFormat="1" ht="27.4" customHeight="1" x14ac:dyDescent="0.2">
      <c r="A38" s="22"/>
      <c r="B38" s="21"/>
      <c r="C38" s="115" t="s">
        <v>314</v>
      </c>
      <c r="D38" s="23"/>
      <c r="E38" s="96">
        <v>0</v>
      </c>
      <c r="F38" s="96">
        <v>0</v>
      </c>
      <c r="G38" s="96">
        <v>114.66</v>
      </c>
      <c r="H38" s="117">
        <v>0</v>
      </c>
      <c r="I38" s="96">
        <v>0</v>
      </c>
      <c r="J38" s="88"/>
    </row>
    <row r="39" spans="1:11" s="1" customFormat="1" ht="27.4" customHeight="1" x14ac:dyDescent="0.2">
      <c r="A39" s="22"/>
      <c r="B39" s="21"/>
      <c r="C39" s="115" t="s">
        <v>315</v>
      </c>
      <c r="D39" s="23"/>
      <c r="E39" s="96">
        <v>0</v>
      </c>
      <c r="F39" s="96">
        <v>0</v>
      </c>
      <c r="G39" s="96">
        <v>250</v>
      </c>
      <c r="H39" s="117">
        <v>0</v>
      </c>
      <c r="I39" s="96">
        <v>0</v>
      </c>
      <c r="J39" s="88"/>
    </row>
    <row r="40" spans="1:11" s="1" customFormat="1" ht="27.4" customHeight="1" x14ac:dyDescent="0.2">
      <c r="A40" s="22"/>
      <c r="B40" s="21"/>
      <c r="C40" s="115" t="s">
        <v>315</v>
      </c>
      <c r="D40" s="23"/>
      <c r="E40" s="96">
        <v>0</v>
      </c>
      <c r="F40" s="96">
        <v>0</v>
      </c>
      <c r="G40" s="96">
        <v>250</v>
      </c>
      <c r="H40" s="117">
        <v>0</v>
      </c>
      <c r="I40" s="96">
        <v>0</v>
      </c>
      <c r="J40" s="88"/>
    </row>
    <row r="41" spans="1:11" s="1" customFormat="1" ht="27.4" customHeight="1" x14ac:dyDescent="0.2">
      <c r="A41" s="22"/>
      <c r="B41" s="21"/>
      <c r="C41" s="115" t="s">
        <v>315</v>
      </c>
      <c r="D41" s="23"/>
      <c r="E41" s="96">
        <v>0</v>
      </c>
      <c r="F41" s="96">
        <v>0</v>
      </c>
      <c r="G41" s="96">
        <v>250</v>
      </c>
      <c r="H41" s="117">
        <v>0</v>
      </c>
      <c r="I41" s="96">
        <v>0</v>
      </c>
      <c r="J41" s="88"/>
    </row>
    <row r="42" spans="1:11" s="1" customFormat="1" ht="27.4" customHeight="1" x14ac:dyDescent="0.2">
      <c r="A42" s="22"/>
      <c r="B42" s="21"/>
      <c r="C42" s="115" t="s">
        <v>298</v>
      </c>
      <c r="D42" s="116"/>
      <c r="E42" s="117">
        <v>0</v>
      </c>
      <c r="F42" s="117">
        <v>0</v>
      </c>
      <c r="G42" s="117">
        <v>350</v>
      </c>
      <c r="H42" s="117">
        <v>0</v>
      </c>
      <c r="I42" s="117">
        <v>0</v>
      </c>
      <c r="J42" s="88"/>
    </row>
    <row r="43" spans="1:11" s="1" customFormat="1" ht="27.4" customHeight="1" x14ac:dyDescent="0.2">
      <c r="A43" s="22"/>
      <c r="B43" s="21"/>
      <c r="C43" s="115" t="s">
        <v>312</v>
      </c>
      <c r="D43" s="23"/>
      <c r="E43" s="96">
        <v>0</v>
      </c>
      <c r="F43" s="96">
        <v>0</v>
      </c>
      <c r="G43" s="96">
        <v>308</v>
      </c>
      <c r="H43" s="117">
        <v>0</v>
      </c>
      <c r="I43" s="96">
        <v>0</v>
      </c>
      <c r="J43" s="88"/>
    </row>
    <row r="44" spans="1:11" s="1" customFormat="1" ht="55.5" customHeight="1" x14ac:dyDescent="0.2">
      <c r="A44" s="22"/>
      <c r="B44" s="21"/>
      <c r="C44" s="115" t="s">
        <v>326</v>
      </c>
      <c r="D44" s="23"/>
      <c r="E44" s="96">
        <v>0</v>
      </c>
      <c r="F44" s="96">
        <v>0</v>
      </c>
      <c r="G44" s="96">
        <v>600</v>
      </c>
      <c r="H44" s="117">
        <v>0</v>
      </c>
      <c r="I44" s="96">
        <v>0</v>
      </c>
      <c r="J44" s="88"/>
    </row>
    <row r="45" spans="1:11" s="1" customFormat="1" ht="25.5" x14ac:dyDescent="0.2">
      <c r="A45" s="22"/>
      <c r="B45" s="21">
        <v>5</v>
      </c>
      <c r="C45" s="33" t="s">
        <v>215</v>
      </c>
      <c r="D45" s="89"/>
      <c r="E45" s="117">
        <f>SUM(E47:E68)</f>
        <v>0</v>
      </c>
      <c r="F45" s="117">
        <v>0</v>
      </c>
      <c r="G45" s="118">
        <v>0</v>
      </c>
      <c r="H45" s="118">
        <f>H46+H47</f>
        <v>0</v>
      </c>
      <c r="I45" s="118">
        <f>I46+I47</f>
        <v>0</v>
      </c>
      <c r="J45" s="88"/>
      <c r="K45" s="4"/>
    </row>
    <row r="46" spans="1:11" x14ac:dyDescent="0.2">
      <c r="A46" s="18"/>
      <c r="B46" s="10"/>
      <c r="C46" s="18" t="s">
        <v>286</v>
      </c>
      <c r="D46" s="18"/>
      <c r="E46" s="117">
        <f>SUM(E49:E69)</f>
        <v>0</v>
      </c>
      <c r="F46" s="117">
        <v>0</v>
      </c>
      <c r="G46" s="97">
        <v>0</v>
      </c>
      <c r="H46" s="97">
        <v>0</v>
      </c>
      <c r="I46" s="97">
        <v>0</v>
      </c>
      <c r="J46" s="90"/>
    </row>
    <row r="47" spans="1:11" x14ac:dyDescent="0.2">
      <c r="A47" s="18"/>
      <c r="B47" s="10"/>
      <c r="C47" s="18" t="s">
        <v>209</v>
      </c>
      <c r="D47" s="18"/>
      <c r="E47" s="117">
        <f>SUM(E49:E70)</f>
        <v>0</v>
      </c>
      <c r="F47" s="117">
        <v>0</v>
      </c>
      <c r="G47" s="97">
        <v>0</v>
      </c>
      <c r="H47" s="97">
        <v>0</v>
      </c>
      <c r="I47" s="97">
        <v>0</v>
      </c>
    </row>
    <row r="48" spans="1:11" x14ac:dyDescent="0.2">
      <c r="B48" s="42"/>
      <c r="E48" s="241"/>
      <c r="F48" s="241"/>
      <c r="G48" s="242"/>
      <c r="H48" s="242"/>
      <c r="I48" s="242"/>
    </row>
    <row r="50" spans="1:13" s="3" customFormat="1" x14ac:dyDescent="0.2">
      <c r="A50" s="248" t="s">
        <v>302</v>
      </c>
      <c r="B50" s="248"/>
      <c r="C50" s="248"/>
      <c r="D50" s="248"/>
      <c r="E50" s="248"/>
      <c r="F50" s="248"/>
      <c r="G50" s="248"/>
      <c r="H50" s="248"/>
      <c r="I50" s="248"/>
      <c r="J50" s="211"/>
      <c r="K50" s="211"/>
      <c r="L50" s="211"/>
      <c r="M50" s="211"/>
    </row>
    <row r="51" spans="1:13" s="3" customFormat="1" x14ac:dyDescent="0.2">
      <c r="A51" s="248" t="s">
        <v>303</v>
      </c>
      <c r="B51" s="248"/>
      <c r="C51" s="248"/>
      <c r="D51" s="248"/>
      <c r="E51" s="248"/>
      <c r="F51" s="248"/>
      <c r="G51" s="248"/>
      <c r="H51" s="248"/>
      <c r="I51" s="248"/>
      <c r="J51" s="211"/>
      <c r="K51" s="211"/>
      <c r="L51" s="211"/>
      <c r="M51" s="211"/>
    </row>
    <row r="52" spans="1:13" x14ac:dyDescent="0.2">
      <c r="A52" s="249" t="s">
        <v>304</v>
      </c>
      <c r="B52" s="249"/>
      <c r="C52" s="249"/>
      <c r="D52" s="249"/>
      <c r="E52" s="249"/>
      <c r="F52" s="249"/>
      <c r="G52" s="249"/>
      <c r="H52" s="249"/>
      <c r="I52" s="249"/>
      <c r="J52" s="239"/>
      <c r="K52" s="239"/>
      <c r="L52" s="239"/>
      <c r="M52" s="239"/>
    </row>
    <row r="53" spans="1:13" x14ac:dyDescent="0.2">
      <c r="B53" s="42"/>
      <c r="C53" s="43"/>
      <c r="D53" s="43"/>
      <c r="I53" s="1"/>
      <c r="J53"/>
      <c r="L53" s="236"/>
      <c r="M53" s="237"/>
    </row>
    <row r="54" spans="1:13" x14ac:dyDescent="0.2">
      <c r="B54" s="42"/>
      <c r="C54" s="43"/>
      <c r="D54" s="43"/>
      <c r="G54" s="248" t="s">
        <v>330</v>
      </c>
      <c r="H54" s="248"/>
      <c r="I54" s="248"/>
      <c r="J54"/>
      <c r="L54" s="236"/>
      <c r="M54" s="237"/>
    </row>
    <row r="55" spans="1:13" ht="15" x14ac:dyDescent="0.25">
      <c r="B55" s="42"/>
      <c r="C55" s="43"/>
      <c r="D55" s="43"/>
      <c r="G55" s="248" t="s">
        <v>305</v>
      </c>
      <c r="H55" s="248"/>
      <c r="I55" s="248"/>
      <c r="J55"/>
      <c r="L55" s="238"/>
      <c r="M55" s="237"/>
    </row>
    <row r="56" spans="1:13" x14ac:dyDescent="0.2">
      <c r="B56" s="42"/>
      <c r="C56" s="43"/>
      <c r="D56" s="43"/>
      <c r="G56" s="248" t="s">
        <v>306</v>
      </c>
      <c r="H56" s="248"/>
      <c r="I56" s="248"/>
      <c r="J56" s="211"/>
      <c r="K56" s="211"/>
      <c r="L56" s="2"/>
      <c r="M56" s="2"/>
    </row>
    <row r="57" spans="1:13" x14ac:dyDescent="0.2">
      <c r="B57" s="42"/>
      <c r="C57" s="43"/>
      <c r="D57" s="43"/>
      <c r="I57" s="240"/>
      <c r="J57" s="236"/>
      <c r="K57" s="236"/>
      <c r="L57" s="2"/>
      <c r="M57" s="2"/>
    </row>
    <row r="58" spans="1:13" ht="15" x14ac:dyDescent="0.25">
      <c r="B58" s="42"/>
      <c r="C58" s="43"/>
      <c r="D58" s="43"/>
      <c r="I58" s="236"/>
      <c r="J58" s="236"/>
      <c r="K58" s="238"/>
      <c r="L58" s="2"/>
      <c r="M58" s="2"/>
    </row>
  </sheetData>
  <sheetProtection selectLockedCells="1" selectUnlockedCells="1"/>
  <mergeCells count="15">
    <mergeCell ref="G56:I56"/>
    <mergeCell ref="G1:H1"/>
    <mergeCell ref="G2:H2"/>
    <mergeCell ref="A7:I7"/>
    <mergeCell ref="A11:A12"/>
    <mergeCell ref="B11:B12"/>
    <mergeCell ref="C11:C12"/>
    <mergeCell ref="D11:D12"/>
    <mergeCell ref="E11:F11"/>
    <mergeCell ref="G11:I11"/>
    <mergeCell ref="A50:I50"/>
    <mergeCell ref="A51:I51"/>
    <mergeCell ref="A52:I52"/>
    <mergeCell ref="G54:I54"/>
    <mergeCell ref="G55:I55"/>
  </mergeCells>
  <pageMargins left="0.70866141732283472" right="0" top="0.6692913385826772" bottom="0.11811023622047245" header="0.51181102362204722" footer="0.51181102362204722"/>
  <pageSetup paperSize="9" scale="73" firstPageNumber="0" orientation="portrait" copies="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74FB5-41BC-4E05-833E-ABB17FD513F4}">
  <dimension ref="A1:M47"/>
  <sheetViews>
    <sheetView zoomScale="95" zoomScaleNormal="95" zoomScaleSheetLayoutView="80" workbookViewId="0">
      <selection activeCell="N38" sqref="N38"/>
    </sheetView>
  </sheetViews>
  <sheetFormatPr defaultColWidth="11.5703125" defaultRowHeight="12.75" x14ac:dyDescent="0.2"/>
  <cols>
    <col min="1" max="1" width="6.28515625" customWidth="1"/>
    <col min="2" max="2" width="40.42578125" customWidth="1"/>
    <col min="3" max="3" width="11.5703125" customWidth="1"/>
    <col min="4" max="4" width="10.28515625" customWidth="1"/>
    <col min="5" max="5" width="9.7109375" customWidth="1"/>
    <col min="6" max="6" width="9.28515625" customWidth="1"/>
    <col min="7" max="7" width="9.5703125" customWidth="1"/>
    <col min="8" max="8" width="8.7109375" customWidth="1"/>
    <col min="9" max="9" width="9" customWidth="1"/>
    <col min="10" max="10" width="8.85546875" customWidth="1"/>
    <col min="11" max="11" width="9" customWidth="1"/>
  </cols>
  <sheetData>
    <row r="1" spans="1:11" x14ac:dyDescent="0.2">
      <c r="A1" s="3" t="s">
        <v>327</v>
      </c>
      <c r="I1" s="250"/>
      <c r="J1" s="250"/>
    </row>
    <row r="2" spans="1:11" x14ac:dyDescent="0.2">
      <c r="A2" s="3" t="s">
        <v>310</v>
      </c>
      <c r="I2" s="250" t="s">
        <v>309</v>
      </c>
      <c r="J2" s="250"/>
    </row>
    <row r="3" spans="1:11" x14ac:dyDescent="0.2">
      <c r="A3" s="3" t="s">
        <v>328</v>
      </c>
      <c r="H3" s="250" t="s">
        <v>329</v>
      </c>
      <c r="I3" s="250"/>
      <c r="J3" s="250"/>
      <c r="K3" s="250"/>
    </row>
    <row r="4" spans="1:11" x14ac:dyDescent="0.2">
      <c r="A4" s="3"/>
      <c r="B4" s="3"/>
      <c r="C4" s="3"/>
      <c r="D4" s="3"/>
    </row>
    <row r="5" spans="1:11" x14ac:dyDescent="0.2">
      <c r="A5" s="3"/>
      <c r="B5" s="3"/>
      <c r="C5" s="3"/>
      <c r="D5" s="3"/>
    </row>
    <row r="6" spans="1:11" x14ac:dyDescent="0.2">
      <c r="A6" s="3"/>
      <c r="B6" s="5"/>
      <c r="C6" s="5"/>
      <c r="D6" s="5"/>
    </row>
    <row r="7" spans="1:11" s="3" customFormat="1" x14ac:dyDescent="0.2">
      <c r="A7" s="250" t="s">
        <v>216</v>
      </c>
      <c r="B7" s="250"/>
      <c r="C7" s="250"/>
      <c r="D7" s="250"/>
      <c r="E7" s="250"/>
      <c r="F7" s="250"/>
      <c r="G7" s="250"/>
      <c r="H7" s="250"/>
      <c r="I7" s="250"/>
      <c r="J7" s="250"/>
    </row>
    <row r="8" spans="1:11" s="3" customFormat="1" x14ac:dyDescent="0.2">
      <c r="K8" s="2" t="s">
        <v>1</v>
      </c>
    </row>
    <row r="9" spans="1:11" s="3" customFormat="1" x14ac:dyDescent="0.2">
      <c r="K9" s="7"/>
    </row>
    <row r="10" spans="1:11" s="50" customFormat="1" ht="12.75" customHeight="1" x14ac:dyDescent="0.2">
      <c r="A10" s="256" t="s">
        <v>217</v>
      </c>
      <c r="B10" s="256" t="s">
        <v>218</v>
      </c>
      <c r="C10" s="256" t="s">
        <v>219</v>
      </c>
      <c r="D10" s="256" t="s">
        <v>291</v>
      </c>
      <c r="E10" s="256"/>
      <c r="F10" s="256" t="s">
        <v>292</v>
      </c>
      <c r="G10" s="256"/>
      <c r="H10" s="256" t="s">
        <v>251</v>
      </c>
      <c r="I10" s="256"/>
      <c r="J10" s="256" t="s">
        <v>293</v>
      </c>
      <c r="K10" s="256"/>
    </row>
    <row r="11" spans="1:11" s="50" customFormat="1" ht="12.75" customHeight="1" x14ac:dyDescent="0.2">
      <c r="A11" s="256"/>
      <c r="B11" s="256"/>
      <c r="C11" s="256"/>
      <c r="D11" s="269" t="s">
        <v>64</v>
      </c>
      <c r="E11" s="269"/>
      <c r="F11" s="256" t="s">
        <v>220</v>
      </c>
      <c r="G11" s="256"/>
      <c r="H11" s="256" t="s">
        <v>220</v>
      </c>
      <c r="I11" s="256"/>
      <c r="J11" s="256" t="s">
        <v>220</v>
      </c>
      <c r="K11" s="256"/>
    </row>
    <row r="12" spans="1:11" s="50" customFormat="1" ht="12.75" customHeight="1" x14ac:dyDescent="0.2">
      <c r="A12" s="256"/>
      <c r="B12" s="256"/>
      <c r="C12" s="256"/>
      <c r="D12" s="166" t="s">
        <v>221</v>
      </c>
      <c r="E12" s="166" t="s">
        <v>62</v>
      </c>
      <c r="F12" s="166" t="s">
        <v>221</v>
      </c>
      <c r="G12" s="166" t="s">
        <v>62</v>
      </c>
      <c r="H12" s="166" t="s">
        <v>221</v>
      </c>
      <c r="I12" s="166" t="s">
        <v>62</v>
      </c>
      <c r="J12" s="166" t="s">
        <v>221</v>
      </c>
      <c r="K12" s="166" t="s">
        <v>62</v>
      </c>
    </row>
    <row r="13" spans="1:11" s="8" customFormat="1" x14ac:dyDescent="0.2">
      <c r="A13" s="25">
        <v>0</v>
      </c>
      <c r="B13" s="25">
        <v>1</v>
      </c>
      <c r="C13" s="25">
        <v>2</v>
      </c>
      <c r="D13" s="25">
        <v>3</v>
      </c>
      <c r="E13" s="25">
        <v>4</v>
      </c>
      <c r="F13" s="25">
        <v>5</v>
      </c>
      <c r="G13" s="25">
        <v>6</v>
      </c>
      <c r="H13" s="25">
        <v>7</v>
      </c>
      <c r="I13" s="25">
        <v>8</v>
      </c>
      <c r="J13" s="25">
        <v>9</v>
      </c>
      <c r="K13" s="25">
        <v>10</v>
      </c>
    </row>
    <row r="14" spans="1:11" s="81" customFormat="1" ht="25.5" x14ac:dyDescent="0.2">
      <c r="A14" s="91" t="s">
        <v>222</v>
      </c>
      <c r="B14" s="91" t="s">
        <v>216</v>
      </c>
      <c r="C14" s="110"/>
      <c r="D14" s="206">
        <f>'[1]ANEXA 2'!H130</f>
        <v>0</v>
      </c>
      <c r="E14" s="92" t="s">
        <v>184</v>
      </c>
      <c r="F14" s="206" t="e">
        <f>#REF!</f>
        <v>#REF!</v>
      </c>
      <c r="G14" s="92" t="s">
        <v>184</v>
      </c>
      <c r="H14" s="207"/>
      <c r="I14" s="207" t="s">
        <v>184</v>
      </c>
      <c r="J14" s="207"/>
      <c r="K14" s="92" t="s">
        <v>184</v>
      </c>
    </row>
    <row r="15" spans="1:11" s="76" customFormat="1" x14ac:dyDescent="0.2">
      <c r="A15" s="25">
        <v>1</v>
      </c>
      <c r="B15" s="39" t="s">
        <v>316</v>
      </c>
      <c r="C15" s="93"/>
      <c r="D15" s="41">
        <v>0</v>
      </c>
      <c r="E15" s="41" t="s">
        <v>184</v>
      </c>
      <c r="F15" s="41">
        <v>10</v>
      </c>
      <c r="G15" s="41" t="s">
        <v>184</v>
      </c>
      <c r="H15" s="41">
        <v>0</v>
      </c>
      <c r="I15" s="41" t="s">
        <v>184</v>
      </c>
      <c r="J15" s="41">
        <v>0</v>
      </c>
      <c r="K15" s="41" t="s">
        <v>184</v>
      </c>
    </row>
    <row r="16" spans="1:11" s="76" customFormat="1" x14ac:dyDescent="0.2">
      <c r="A16" s="25">
        <v>2</v>
      </c>
      <c r="B16" s="39" t="s">
        <v>324</v>
      </c>
      <c r="C16" s="93"/>
      <c r="D16" s="41">
        <v>0</v>
      </c>
      <c r="E16" s="41" t="s">
        <v>184</v>
      </c>
      <c r="F16" s="41"/>
      <c r="G16" s="41"/>
      <c r="H16" s="41"/>
      <c r="I16" s="41"/>
      <c r="J16" s="41"/>
      <c r="K16" s="41"/>
    </row>
    <row r="17" spans="1:13" s="76" customFormat="1" x14ac:dyDescent="0.2">
      <c r="A17" s="25">
        <v>3</v>
      </c>
      <c r="B17" s="39" t="s">
        <v>325</v>
      </c>
      <c r="C17" s="93"/>
      <c r="D17" s="41">
        <v>0</v>
      </c>
      <c r="E17" s="41" t="s">
        <v>184</v>
      </c>
      <c r="F17" s="41"/>
      <c r="G17" s="41"/>
      <c r="H17" s="41"/>
      <c r="I17" s="41"/>
      <c r="J17" s="41"/>
      <c r="K17" s="41"/>
    </row>
    <row r="18" spans="1:13" s="81" customFormat="1" x14ac:dyDescent="0.2">
      <c r="A18" s="9"/>
      <c r="B18" s="91" t="s">
        <v>223</v>
      </c>
      <c r="C18" s="92"/>
      <c r="D18" s="206">
        <f>D14</f>
        <v>0</v>
      </c>
      <c r="E18" s="207" t="s">
        <v>184</v>
      </c>
      <c r="F18" s="206" t="e">
        <f>SUM(F14:F15)</f>
        <v>#REF!</v>
      </c>
      <c r="G18" s="207">
        <f>SUM(G14:G15)</f>
        <v>0</v>
      </c>
      <c r="H18" s="207">
        <f>H15</f>
        <v>0</v>
      </c>
      <c r="I18" s="207">
        <f>SUM(I14:I15)</f>
        <v>0</v>
      </c>
      <c r="J18" s="207">
        <f>J15</f>
        <v>0</v>
      </c>
      <c r="K18" s="207">
        <f>SUM(K14:K15)</f>
        <v>0</v>
      </c>
    </row>
    <row r="19" spans="1:13" s="81" customFormat="1" ht="43.5" customHeight="1" x14ac:dyDescent="0.2">
      <c r="A19" s="9" t="s">
        <v>224</v>
      </c>
      <c r="B19" s="91" t="s">
        <v>225</v>
      </c>
      <c r="C19" s="92"/>
      <c r="D19" s="207"/>
      <c r="E19" s="207"/>
      <c r="F19" s="207"/>
      <c r="G19" s="207"/>
      <c r="H19" s="207"/>
      <c r="I19" s="207"/>
      <c r="J19" s="207"/>
      <c r="K19" s="207"/>
    </row>
    <row r="20" spans="1:13" s="76" customFormat="1" ht="25.5" x14ac:dyDescent="0.2">
      <c r="A20" s="25">
        <v>1</v>
      </c>
      <c r="B20" s="39" t="s">
        <v>320</v>
      </c>
      <c r="C20" s="93"/>
      <c r="D20" s="41" t="s">
        <v>184</v>
      </c>
      <c r="E20" s="41" t="s">
        <v>184</v>
      </c>
      <c r="F20" s="41">
        <v>-100</v>
      </c>
      <c r="G20" s="41" t="s">
        <v>184</v>
      </c>
      <c r="H20" s="41">
        <v>0</v>
      </c>
      <c r="I20" s="41" t="s">
        <v>184</v>
      </c>
      <c r="J20" s="41">
        <v>0</v>
      </c>
      <c r="K20" s="41" t="s">
        <v>184</v>
      </c>
    </row>
    <row r="21" spans="1:13" s="76" customFormat="1" x14ac:dyDescent="0.2">
      <c r="A21" s="25">
        <v>2</v>
      </c>
      <c r="B21" s="39" t="s">
        <v>321</v>
      </c>
      <c r="C21" s="93"/>
      <c r="D21" s="41" t="s">
        <v>184</v>
      </c>
      <c r="E21" s="41" t="s">
        <v>184</v>
      </c>
      <c r="F21" s="208">
        <v>-100</v>
      </c>
      <c r="G21" s="41" t="s">
        <v>184</v>
      </c>
      <c r="H21" s="41">
        <v>0</v>
      </c>
      <c r="I21" s="41" t="s">
        <v>184</v>
      </c>
      <c r="J21" s="41">
        <v>0</v>
      </c>
      <c r="K21" s="41" t="s">
        <v>184</v>
      </c>
    </row>
    <row r="22" spans="1:13" s="76" customFormat="1" x14ac:dyDescent="0.2">
      <c r="A22" s="25">
        <v>3</v>
      </c>
      <c r="B22" s="39" t="s">
        <v>323</v>
      </c>
      <c r="C22" s="93"/>
      <c r="D22" s="41" t="s">
        <v>184</v>
      </c>
      <c r="E22" s="41" t="s">
        <v>184</v>
      </c>
      <c r="F22" s="208">
        <v>-250</v>
      </c>
      <c r="G22" s="41" t="s">
        <v>184</v>
      </c>
      <c r="H22" s="41">
        <v>0</v>
      </c>
      <c r="I22" s="41" t="s">
        <v>184</v>
      </c>
      <c r="J22" s="41">
        <v>0</v>
      </c>
      <c r="K22" s="41" t="s">
        <v>184</v>
      </c>
    </row>
    <row r="23" spans="1:13" s="76" customFormat="1" x14ac:dyDescent="0.2">
      <c r="A23" s="25">
        <v>4</v>
      </c>
      <c r="B23" s="39" t="s">
        <v>322</v>
      </c>
      <c r="C23" s="93"/>
      <c r="D23" s="41" t="s">
        <v>184</v>
      </c>
      <c r="E23" s="41" t="s">
        <v>184</v>
      </c>
      <c r="F23" s="41" t="s">
        <v>184</v>
      </c>
      <c r="G23" s="41" t="s">
        <v>184</v>
      </c>
      <c r="H23" s="41"/>
      <c r="I23" s="41" t="s">
        <v>184</v>
      </c>
      <c r="J23" s="41"/>
      <c r="K23" s="41" t="s">
        <v>184</v>
      </c>
    </row>
    <row r="24" spans="1:13" s="81" customFormat="1" ht="25.5" customHeight="1" x14ac:dyDescent="0.2">
      <c r="A24" s="9"/>
      <c r="B24" s="91" t="s">
        <v>226</v>
      </c>
      <c r="C24" s="92"/>
      <c r="D24" s="207" t="s">
        <v>184</v>
      </c>
      <c r="E24" s="207" t="s">
        <v>184</v>
      </c>
      <c r="F24" s="206">
        <f>SUM(F20:F23)</f>
        <v>-450</v>
      </c>
      <c r="G24" s="207">
        <f>SUM(G20:G20)</f>
        <v>0</v>
      </c>
      <c r="H24" s="207">
        <f>SUM(H20:H23)</f>
        <v>0</v>
      </c>
      <c r="I24" s="207">
        <f>SUM(I20:I21)</f>
        <v>0</v>
      </c>
      <c r="J24" s="207">
        <f>SUM(J20:J23)</f>
        <v>0</v>
      </c>
      <c r="K24" s="207">
        <f>SUM(K20:K21)</f>
        <v>0</v>
      </c>
    </row>
    <row r="25" spans="1:13" s="81" customFormat="1" x14ac:dyDescent="0.2">
      <c r="A25" s="91" t="s">
        <v>227</v>
      </c>
      <c r="B25" s="91" t="s">
        <v>228</v>
      </c>
      <c r="C25" s="92"/>
      <c r="D25" s="206">
        <v>0</v>
      </c>
      <c r="E25" s="207">
        <v>0</v>
      </c>
      <c r="F25" s="206" t="e">
        <f>F18+F24</f>
        <v>#REF!</v>
      </c>
      <c r="G25" s="207">
        <f>E25+G18-G24</f>
        <v>0</v>
      </c>
      <c r="H25" s="207">
        <f>H18+H24</f>
        <v>0</v>
      </c>
      <c r="I25" s="207">
        <f>G25+I18-I24</f>
        <v>0</v>
      </c>
      <c r="J25" s="207">
        <f>J18+J24</f>
        <v>0</v>
      </c>
      <c r="K25" s="207">
        <f>I25+K18-K24</f>
        <v>0</v>
      </c>
    </row>
    <row r="26" spans="1:13" s="81" customFormat="1" ht="13.5" customHeight="1" x14ac:dyDescent="0.2">
      <c r="C26" s="200"/>
      <c r="D26" s="201"/>
      <c r="E26" s="65"/>
      <c r="F26" s="201"/>
      <c r="G26" s="65"/>
      <c r="H26" s="65"/>
      <c r="I26" s="65"/>
      <c r="J26" s="65"/>
      <c r="K26" s="65"/>
    </row>
    <row r="27" spans="1:13" s="81" customFormat="1" ht="25.5" x14ac:dyDescent="0.2">
      <c r="B27" s="76" t="s">
        <v>317</v>
      </c>
      <c r="C27" s="200"/>
      <c r="D27" s="201"/>
      <c r="E27" s="65"/>
      <c r="F27" s="201"/>
      <c r="G27" s="65"/>
      <c r="H27" s="65"/>
      <c r="I27" s="65"/>
      <c r="J27" s="65"/>
      <c r="K27" s="65"/>
    </row>
    <row r="28" spans="1:13" s="81" customFormat="1" ht="36.75" customHeight="1" x14ac:dyDescent="0.2">
      <c r="B28" s="76" t="s">
        <v>318</v>
      </c>
      <c r="C28" s="200"/>
      <c r="D28" s="201"/>
      <c r="E28" s="65"/>
      <c r="F28" s="201"/>
      <c r="G28" s="65"/>
      <c r="H28" s="65"/>
      <c r="I28" s="65"/>
      <c r="J28" s="65"/>
      <c r="K28" s="65"/>
    </row>
    <row r="29" spans="1:13" s="81" customFormat="1" ht="25.5" x14ac:dyDescent="0.2">
      <c r="B29" s="76" t="s">
        <v>319</v>
      </c>
      <c r="C29" s="200"/>
      <c r="D29" s="201"/>
      <c r="E29" s="65"/>
      <c r="F29" s="201"/>
      <c r="G29" s="65"/>
      <c r="H29" s="65"/>
      <c r="I29" s="65"/>
      <c r="J29" s="65"/>
      <c r="K29" s="65"/>
    </row>
    <row r="30" spans="1:13" s="81" customFormat="1" x14ac:dyDescent="0.2">
      <c r="C30" s="200"/>
      <c r="D30" s="201"/>
      <c r="E30" s="65"/>
      <c r="F30" s="201"/>
      <c r="G30" s="65"/>
      <c r="H30" s="65"/>
      <c r="I30" s="65"/>
      <c r="J30" s="65"/>
      <c r="K30" s="65"/>
    </row>
    <row r="31" spans="1:13" s="81" customFormat="1" x14ac:dyDescent="0.2">
      <c r="C31" s="200"/>
      <c r="D31" s="201"/>
      <c r="E31" s="65"/>
      <c r="F31" s="201"/>
      <c r="G31" s="65"/>
      <c r="H31" s="65"/>
      <c r="I31" s="65"/>
      <c r="J31" s="65"/>
      <c r="K31" s="65"/>
    </row>
    <row r="32" spans="1:13" s="3" customFormat="1" x14ac:dyDescent="0.2">
      <c r="A32"/>
      <c r="B32" s="248" t="s">
        <v>302</v>
      </c>
      <c r="C32" s="248"/>
      <c r="D32" s="248"/>
      <c r="E32" s="248"/>
      <c r="F32" s="248"/>
      <c r="G32" s="248"/>
      <c r="H32" s="248"/>
      <c r="I32" s="248"/>
      <c r="J32" s="248"/>
      <c r="K32" s="211"/>
      <c r="L32" s="211"/>
      <c r="M32" s="211"/>
    </row>
    <row r="33" spans="2:13" s="3" customFormat="1" x14ac:dyDescent="0.2">
      <c r="B33" s="248" t="s">
        <v>303</v>
      </c>
      <c r="C33" s="248"/>
      <c r="D33" s="248"/>
      <c r="E33" s="248"/>
      <c r="F33" s="248"/>
      <c r="G33" s="248"/>
      <c r="H33" s="248"/>
      <c r="I33" s="248"/>
      <c r="J33" s="248"/>
      <c r="K33" s="211"/>
      <c r="L33" s="211"/>
      <c r="M33" s="211"/>
    </row>
    <row r="34" spans="2:13" x14ac:dyDescent="0.2">
      <c r="B34" s="249" t="s">
        <v>304</v>
      </c>
      <c r="C34" s="249"/>
      <c r="D34" s="249"/>
      <c r="E34" s="249"/>
      <c r="F34" s="249"/>
      <c r="G34" s="249"/>
      <c r="H34" s="249"/>
      <c r="I34" s="249"/>
      <c r="J34" s="249"/>
      <c r="K34" s="239"/>
      <c r="L34" s="239"/>
      <c r="M34" s="239"/>
    </row>
    <row r="35" spans="2:13" x14ac:dyDescent="0.2">
      <c r="B35" s="42"/>
      <c r="C35" s="43"/>
      <c r="D35" s="43"/>
      <c r="I35" s="1"/>
      <c r="L35" s="236"/>
      <c r="M35" s="237"/>
    </row>
    <row r="36" spans="2:13" x14ac:dyDescent="0.2">
      <c r="B36" s="42"/>
      <c r="C36" s="43"/>
      <c r="D36" s="43"/>
      <c r="I36" s="1"/>
      <c r="L36" s="236"/>
      <c r="M36" s="237"/>
    </row>
    <row r="37" spans="2:13" ht="15" x14ac:dyDescent="0.25">
      <c r="B37" s="42"/>
      <c r="C37" s="43"/>
      <c r="D37" s="43"/>
      <c r="H37" s="248" t="s">
        <v>330</v>
      </c>
      <c r="I37" s="248"/>
      <c r="J37" s="248"/>
      <c r="K37" s="248"/>
      <c r="L37" s="238"/>
      <c r="M37" s="237"/>
    </row>
    <row r="38" spans="2:13" x14ac:dyDescent="0.2">
      <c r="B38" s="42"/>
      <c r="C38" s="43"/>
      <c r="D38" s="43"/>
      <c r="H38" s="248" t="s">
        <v>305</v>
      </c>
      <c r="I38" s="248"/>
      <c r="J38" s="248"/>
      <c r="K38" s="248"/>
      <c r="L38" s="2"/>
      <c r="M38" s="2"/>
    </row>
    <row r="39" spans="2:13" x14ac:dyDescent="0.2">
      <c r="B39" s="42"/>
      <c r="C39" s="43"/>
      <c r="D39" s="43"/>
      <c r="H39" s="248" t="s">
        <v>306</v>
      </c>
      <c r="I39" s="248"/>
      <c r="J39" s="248"/>
      <c r="K39" s="248"/>
      <c r="L39" s="2"/>
      <c r="M39" s="2"/>
    </row>
    <row r="40" spans="2:13" ht="15" x14ac:dyDescent="0.25">
      <c r="B40" s="42"/>
      <c r="C40" s="43"/>
      <c r="D40" s="43"/>
      <c r="I40" s="240"/>
      <c r="J40" s="236"/>
      <c r="K40" s="238"/>
      <c r="L40" s="2"/>
      <c r="M40" s="2"/>
    </row>
    <row r="43" spans="2:13" x14ac:dyDescent="0.2">
      <c r="B43" s="7"/>
      <c r="C43" s="71"/>
      <c r="D43" s="71"/>
      <c r="E43" s="71"/>
    </row>
    <row r="44" spans="2:13" x14ac:dyDescent="0.2">
      <c r="C44" s="71"/>
      <c r="D44" s="71"/>
      <c r="E44" s="71"/>
    </row>
    <row r="45" spans="2:13" x14ac:dyDescent="0.2">
      <c r="C45" s="71"/>
      <c r="D45" s="71"/>
      <c r="E45" s="71"/>
    </row>
    <row r="46" spans="2:13" x14ac:dyDescent="0.2">
      <c r="C46" s="71"/>
      <c r="D46" s="71"/>
      <c r="E46" s="71"/>
    </row>
    <row r="47" spans="2:13" x14ac:dyDescent="0.2">
      <c r="C47" s="71"/>
      <c r="D47" s="71"/>
      <c r="E47" s="71"/>
    </row>
  </sheetData>
  <sheetProtection selectLockedCells="1" selectUnlockedCells="1"/>
  <mergeCells count="21">
    <mergeCell ref="B32:J32"/>
    <mergeCell ref="I1:J1"/>
    <mergeCell ref="I2:J2"/>
    <mergeCell ref="H3:K3"/>
    <mergeCell ref="A7:J7"/>
    <mergeCell ref="A10:A12"/>
    <mergeCell ref="B10:B12"/>
    <mergeCell ref="C10:C12"/>
    <mergeCell ref="D10:E10"/>
    <mergeCell ref="F10:G10"/>
    <mergeCell ref="H10:I10"/>
    <mergeCell ref="J10:K10"/>
    <mergeCell ref="D11:E11"/>
    <mergeCell ref="F11:G11"/>
    <mergeCell ref="H11:I11"/>
    <mergeCell ref="J11:K11"/>
    <mergeCell ref="B33:J33"/>
    <mergeCell ref="B34:J34"/>
    <mergeCell ref="H37:K37"/>
    <mergeCell ref="H38:K38"/>
    <mergeCell ref="H39:K39"/>
  </mergeCells>
  <pageMargins left="0.83263888888888893" right="6.7361111111111108E-2" top="0.68541666666666667" bottom="0.12777777777777777" header="0.51180555555555551" footer="0.51180555555555551"/>
  <pageSetup paperSize="9" scale="80" firstPageNumber="0" orientation="landscape" copies="6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5</vt:i4>
      </vt:variant>
      <vt:variant>
        <vt:lpstr>Zone denumite</vt:lpstr>
      </vt:variant>
      <vt:variant>
        <vt:i4>12</vt:i4>
      </vt:variant>
    </vt:vector>
  </HeadingPairs>
  <TitlesOfParts>
    <vt:vector size="17" baseType="lpstr">
      <vt:lpstr>ANEXA 1  contra</vt:lpstr>
      <vt:lpstr>ANEXA 2 contra</vt:lpstr>
      <vt:lpstr>Anexa 3 contra</vt:lpstr>
      <vt:lpstr>Anexa 4 contra</vt:lpstr>
      <vt:lpstr>Anexa 5 contra</vt:lpstr>
      <vt:lpstr>'ANEXA 2 contra'!anexa</vt:lpstr>
      <vt:lpstr>'ANEXA 2 contra'!Excel_BuiltIn_Print_Area</vt:lpstr>
      <vt:lpstr>'ANEXA 1  contra'!Excel_BuiltIn_Print_Titles</vt:lpstr>
      <vt:lpstr>'ANEXA 2 contra'!Excel_BuiltIn_Print_Titles</vt:lpstr>
      <vt:lpstr>'Anexa 4 contra'!Excel_BuiltIn_Print_Titles</vt:lpstr>
      <vt:lpstr>'ANEXA 2 contra'!Excel_BuiltIn_Print_Titles_1</vt:lpstr>
      <vt:lpstr>'ANEXA 1  contra'!Excel_BuiltIn_Print_Titles_5_1</vt:lpstr>
      <vt:lpstr>'ANEXA 1  contra'!Imprimare_titluri</vt:lpstr>
      <vt:lpstr>'ANEXA 2 contra'!Imprimare_titluri</vt:lpstr>
      <vt:lpstr>'Anexa 4 contra'!Imprimare_titluri</vt:lpstr>
      <vt:lpstr>'ANEXA 2 contra'!Zona_de_imprimat</vt:lpstr>
      <vt:lpstr>'Anexa 5 contra'!Zona_de_imprimat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</dc:creator>
  <cp:lastModifiedBy>Dușinschi Andreea-Diana</cp:lastModifiedBy>
  <cp:lastPrinted>2026-08-10T13:15:53Z</cp:lastPrinted>
  <dcterms:created xsi:type="dcterms:W3CDTF">2017-12-27T14:24:07Z</dcterms:created>
  <dcterms:modified xsi:type="dcterms:W3CDTF">2026-08-17T06:48:56Z</dcterms:modified>
</cp:coreProperties>
</file>