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6 martie extra\"/>
    </mc:Choice>
  </mc:AlternateContent>
  <bookViews>
    <workbookView xWindow="240" yWindow="45" windowWidth="19410" windowHeight="1003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Sheet1!$12:$16</definedName>
    <definedName name="_xlnm.Print_Titles" localSheetId="3">Sheet4!$12:$16</definedName>
  </definedNames>
  <calcPr calcId="152511"/>
</workbook>
</file>

<file path=xl/calcChain.xml><?xml version="1.0" encoding="utf-8"?>
<calcChain xmlns="http://schemas.openxmlformats.org/spreadsheetml/2006/main">
  <c r="F19" i="1" l="1"/>
  <c r="O19" i="1" l="1"/>
  <c r="L19" i="1"/>
  <c r="M19" i="1" s="1"/>
  <c r="I19" i="1"/>
  <c r="J19" i="1" s="1"/>
  <c r="P19" i="1" l="1"/>
  <c r="Q19" i="1" s="1"/>
  <c r="E91" i="4"/>
  <c r="D91" i="4"/>
  <c r="O90" i="4"/>
  <c r="P90" i="4" s="1"/>
  <c r="Q90" i="4" s="1"/>
  <c r="L90" i="4"/>
  <c r="M90" i="4" s="1"/>
  <c r="N90" i="4" s="1"/>
  <c r="I90" i="4"/>
  <c r="J90" i="4" s="1"/>
  <c r="F90" i="4"/>
  <c r="G90" i="4" s="1"/>
  <c r="H90" i="4" s="1"/>
  <c r="O89" i="4"/>
  <c r="L89" i="4"/>
  <c r="M89" i="4" s="1"/>
  <c r="N89" i="4" s="1"/>
  <c r="I89" i="4"/>
  <c r="J89" i="4" s="1"/>
  <c r="K89" i="4" s="1"/>
  <c r="F89" i="4"/>
  <c r="G89" i="4" s="1"/>
  <c r="H89" i="4" s="1"/>
  <c r="O88" i="4"/>
  <c r="P88" i="4" s="1"/>
  <c r="Q88" i="4" s="1"/>
  <c r="L88" i="4"/>
  <c r="M88" i="4" s="1"/>
  <c r="N88" i="4" s="1"/>
  <c r="I88" i="4"/>
  <c r="F88" i="4"/>
  <c r="G88" i="4" s="1"/>
  <c r="H88" i="4" s="1"/>
  <c r="O87" i="4"/>
  <c r="L87" i="4"/>
  <c r="M87" i="4" s="1"/>
  <c r="N87" i="4" s="1"/>
  <c r="I87" i="4"/>
  <c r="J87" i="4" s="1"/>
  <c r="K87" i="4" s="1"/>
  <c r="F87" i="4"/>
  <c r="G87" i="4" s="1"/>
  <c r="H87" i="4" s="1"/>
  <c r="Q86" i="4"/>
  <c r="O86" i="4"/>
  <c r="P86" i="4" s="1"/>
  <c r="L86" i="4"/>
  <c r="M86" i="4" s="1"/>
  <c r="N86" i="4" s="1"/>
  <c r="I86" i="4"/>
  <c r="F86" i="4"/>
  <c r="G86" i="4" s="1"/>
  <c r="H86" i="4" s="1"/>
  <c r="O85" i="4"/>
  <c r="L85" i="4"/>
  <c r="M85" i="4" s="1"/>
  <c r="I85" i="4"/>
  <c r="J85" i="4" s="1"/>
  <c r="K85" i="4" s="1"/>
  <c r="F85" i="4"/>
  <c r="G85" i="4" s="1"/>
  <c r="H85" i="4" s="1"/>
  <c r="Q84" i="4"/>
  <c r="O84" i="4"/>
  <c r="P84" i="4" s="1"/>
  <c r="L84" i="4"/>
  <c r="M84" i="4" s="1"/>
  <c r="N84" i="4" s="1"/>
  <c r="I84" i="4"/>
  <c r="J84" i="4" s="1"/>
  <c r="F84" i="4"/>
  <c r="G84" i="4" s="1"/>
  <c r="H84" i="4" s="1"/>
  <c r="O83" i="4"/>
  <c r="L83" i="4"/>
  <c r="M83" i="4" s="1"/>
  <c r="I83" i="4"/>
  <c r="J83" i="4" s="1"/>
  <c r="K83" i="4" s="1"/>
  <c r="F83" i="4"/>
  <c r="G83" i="4" s="1"/>
  <c r="H83" i="4" s="1"/>
  <c r="Q82" i="4"/>
  <c r="O82" i="4"/>
  <c r="P82" i="4" s="1"/>
  <c r="L82" i="4"/>
  <c r="M82" i="4" s="1"/>
  <c r="N82" i="4" s="1"/>
  <c r="I82" i="4"/>
  <c r="F82" i="4"/>
  <c r="G82" i="4" s="1"/>
  <c r="H82" i="4" s="1"/>
  <c r="O81" i="4"/>
  <c r="L81" i="4"/>
  <c r="M81" i="4" s="1"/>
  <c r="I81" i="4"/>
  <c r="J81" i="4" s="1"/>
  <c r="K81" i="4" s="1"/>
  <c r="F81" i="4"/>
  <c r="G81" i="4" s="1"/>
  <c r="H81" i="4" s="1"/>
  <c r="Q80" i="4"/>
  <c r="O80" i="4"/>
  <c r="P80" i="4" s="1"/>
  <c r="L80" i="4"/>
  <c r="M80" i="4" s="1"/>
  <c r="I80" i="4"/>
  <c r="J80" i="4" s="1"/>
  <c r="F80" i="4"/>
  <c r="G80" i="4" s="1"/>
  <c r="H80" i="4" s="1"/>
  <c r="O79" i="4"/>
  <c r="L79" i="4"/>
  <c r="M79" i="4" s="1"/>
  <c r="N79" i="4" s="1"/>
  <c r="J79" i="4"/>
  <c r="I79" i="4"/>
  <c r="K79" i="4" s="1"/>
  <c r="F79" i="4"/>
  <c r="G79" i="4" s="1"/>
  <c r="H79" i="4" s="1"/>
  <c r="O78" i="4"/>
  <c r="P78" i="4" s="1"/>
  <c r="M78" i="4"/>
  <c r="L78" i="4"/>
  <c r="N78" i="4" s="1"/>
  <c r="I78" i="4"/>
  <c r="F78" i="4"/>
  <c r="G78" i="4" s="1"/>
  <c r="H78" i="4" s="1"/>
  <c r="O77" i="4"/>
  <c r="M77" i="4"/>
  <c r="N77" i="4" s="1"/>
  <c r="L77" i="4"/>
  <c r="J77" i="4"/>
  <c r="K77" i="4" s="1"/>
  <c r="I77" i="4"/>
  <c r="F77" i="4"/>
  <c r="G77" i="4" s="1"/>
  <c r="H77" i="4" s="1"/>
  <c r="O76" i="4"/>
  <c r="P76" i="4" s="1"/>
  <c r="L76" i="4"/>
  <c r="M76" i="4" s="1"/>
  <c r="I76" i="4"/>
  <c r="G76" i="4"/>
  <c r="H76" i="4" s="1"/>
  <c r="F76" i="4"/>
  <c r="O75" i="4"/>
  <c r="L75" i="4"/>
  <c r="M75" i="4" s="1"/>
  <c r="N75" i="4" s="1"/>
  <c r="I75" i="4"/>
  <c r="J75" i="4" s="1"/>
  <c r="K75" i="4" s="1"/>
  <c r="F75" i="4"/>
  <c r="G75" i="4" s="1"/>
  <c r="H75" i="4" s="1"/>
  <c r="O74" i="4"/>
  <c r="P74" i="4" s="1"/>
  <c r="M74" i="4"/>
  <c r="L74" i="4"/>
  <c r="N74" i="4" s="1"/>
  <c r="J74" i="4"/>
  <c r="I74" i="4"/>
  <c r="F74" i="4"/>
  <c r="G74" i="4" s="1"/>
  <c r="H74" i="4" s="1"/>
  <c r="O73" i="4"/>
  <c r="L73" i="4"/>
  <c r="M73" i="4" s="1"/>
  <c r="J73" i="4"/>
  <c r="I73" i="4"/>
  <c r="K73" i="4" s="1"/>
  <c r="F73" i="4"/>
  <c r="G73" i="4" s="1"/>
  <c r="H73" i="4" s="1"/>
  <c r="O72" i="4"/>
  <c r="P72" i="4" s="1"/>
  <c r="L72" i="4"/>
  <c r="M72" i="4" s="1"/>
  <c r="I72" i="4"/>
  <c r="J72" i="4" s="1"/>
  <c r="F72" i="4"/>
  <c r="G72" i="4" s="1"/>
  <c r="H72" i="4" s="1"/>
  <c r="O71" i="4"/>
  <c r="P71" i="4" s="1"/>
  <c r="Q71" i="4" s="1"/>
  <c r="L71" i="4"/>
  <c r="M71" i="4" s="1"/>
  <c r="N71" i="4" s="1"/>
  <c r="J71" i="4"/>
  <c r="I71" i="4"/>
  <c r="K71" i="4" s="1"/>
  <c r="F71" i="4"/>
  <c r="G71" i="4" s="1"/>
  <c r="H71" i="4" s="1"/>
  <c r="O70" i="4"/>
  <c r="P70" i="4" s="1"/>
  <c r="M70" i="4"/>
  <c r="L70" i="4"/>
  <c r="N70" i="4" s="1"/>
  <c r="I70" i="4"/>
  <c r="F70" i="4"/>
  <c r="G70" i="4" s="1"/>
  <c r="H70" i="4" s="1"/>
  <c r="O69" i="4"/>
  <c r="P69" i="4" s="1"/>
  <c r="Q69" i="4" s="1"/>
  <c r="L69" i="4"/>
  <c r="M69" i="4" s="1"/>
  <c r="N69" i="4" s="1"/>
  <c r="I69" i="4"/>
  <c r="J69" i="4" s="1"/>
  <c r="K69" i="4" s="1"/>
  <c r="F69" i="4"/>
  <c r="G69" i="4" s="1"/>
  <c r="H69" i="4" s="1"/>
  <c r="O68" i="4"/>
  <c r="P68" i="4" s="1"/>
  <c r="M68" i="4"/>
  <c r="L68" i="4"/>
  <c r="N68" i="4" s="1"/>
  <c r="I68" i="4"/>
  <c r="J68" i="4" s="1"/>
  <c r="F68" i="4"/>
  <c r="G68" i="4" s="1"/>
  <c r="H68" i="4" s="1"/>
  <c r="O67" i="4"/>
  <c r="P67" i="4" s="1"/>
  <c r="Q67" i="4" s="1"/>
  <c r="L67" i="4"/>
  <c r="M67" i="4" s="1"/>
  <c r="I67" i="4"/>
  <c r="J67" i="4" s="1"/>
  <c r="K67" i="4" s="1"/>
  <c r="F67" i="4"/>
  <c r="G67" i="4" s="1"/>
  <c r="H67" i="4" s="1"/>
  <c r="O66" i="4"/>
  <c r="P66" i="4" s="1"/>
  <c r="M66" i="4"/>
  <c r="L66" i="4"/>
  <c r="N66" i="4" s="1"/>
  <c r="I66" i="4"/>
  <c r="F66" i="4"/>
  <c r="G66" i="4" s="1"/>
  <c r="H66" i="4" s="1"/>
  <c r="O65" i="4"/>
  <c r="P65" i="4" s="1"/>
  <c r="Q65" i="4" s="1"/>
  <c r="M65" i="4"/>
  <c r="L65" i="4"/>
  <c r="N65" i="4" s="1"/>
  <c r="J65" i="4"/>
  <c r="K65" i="4" s="1"/>
  <c r="I65" i="4"/>
  <c r="F65" i="4"/>
  <c r="G65" i="4" s="1"/>
  <c r="H65" i="4" s="1"/>
  <c r="O64" i="4"/>
  <c r="P64" i="4" s="1"/>
  <c r="M64" i="4"/>
  <c r="L64" i="4"/>
  <c r="N64" i="4" s="1"/>
  <c r="J64" i="4"/>
  <c r="I64" i="4"/>
  <c r="F64" i="4"/>
  <c r="G64" i="4" s="1"/>
  <c r="H64" i="4" s="1"/>
  <c r="O63" i="4"/>
  <c r="P63" i="4" s="1"/>
  <c r="Q63" i="4" s="1"/>
  <c r="M63" i="4"/>
  <c r="N63" i="4" s="1"/>
  <c r="L63" i="4"/>
  <c r="I63" i="4"/>
  <c r="J63" i="4" s="1"/>
  <c r="F63" i="4"/>
  <c r="G63" i="4" s="1"/>
  <c r="H63" i="4" s="1"/>
  <c r="Q62" i="4"/>
  <c r="O62" i="4"/>
  <c r="P62" i="4" s="1"/>
  <c r="L62" i="4"/>
  <c r="M62" i="4" s="1"/>
  <c r="I62" i="4"/>
  <c r="G62" i="4"/>
  <c r="H62" i="4" s="1"/>
  <c r="F62" i="4"/>
  <c r="O61" i="4"/>
  <c r="P61" i="4" s="1"/>
  <c r="Q61" i="4" s="1"/>
  <c r="L61" i="4"/>
  <c r="M61" i="4" s="1"/>
  <c r="N61" i="4" s="1"/>
  <c r="I61" i="4"/>
  <c r="J61" i="4" s="1"/>
  <c r="K61" i="4" s="1"/>
  <c r="F61" i="4"/>
  <c r="G61" i="4" s="1"/>
  <c r="H61" i="4" s="1"/>
  <c r="O60" i="4"/>
  <c r="P60" i="4" s="1"/>
  <c r="M60" i="4"/>
  <c r="L60" i="4"/>
  <c r="N60" i="4" s="1"/>
  <c r="I60" i="4"/>
  <c r="F60" i="4"/>
  <c r="G60" i="4" s="1"/>
  <c r="H60" i="4" s="1"/>
  <c r="O59" i="4"/>
  <c r="P59" i="4" s="1"/>
  <c r="Q59" i="4" s="1"/>
  <c r="M59" i="4"/>
  <c r="N59" i="4" s="1"/>
  <c r="L59" i="4"/>
  <c r="J59" i="4"/>
  <c r="K59" i="4" s="1"/>
  <c r="I59" i="4"/>
  <c r="F59" i="4"/>
  <c r="G59" i="4" s="1"/>
  <c r="H59" i="4" s="1"/>
  <c r="O58" i="4"/>
  <c r="P58" i="4" s="1"/>
  <c r="N58" i="4"/>
  <c r="L58" i="4"/>
  <c r="M58" i="4" s="1"/>
  <c r="I58" i="4"/>
  <c r="J58" i="4" s="1"/>
  <c r="F58" i="4"/>
  <c r="G58" i="4" s="1"/>
  <c r="H58" i="4" s="1"/>
  <c r="O57" i="4"/>
  <c r="P57" i="4" s="1"/>
  <c r="Q57" i="4" s="1"/>
  <c r="M57" i="4"/>
  <c r="L57" i="4"/>
  <c r="N57" i="4" s="1"/>
  <c r="I57" i="4"/>
  <c r="J57" i="4" s="1"/>
  <c r="F57" i="4"/>
  <c r="G57" i="4" s="1"/>
  <c r="H57" i="4" s="1"/>
  <c r="O56" i="4"/>
  <c r="P56" i="4" s="1"/>
  <c r="M56" i="4"/>
  <c r="L56" i="4"/>
  <c r="N56" i="4" s="1"/>
  <c r="J56" i="4"/>
  <c r="I56" i="4"/>
  <c r="F56" i="4"/>
  <c r="G56" i="4" s="1"/>
  <c r="H56" i="4" s="1"/>
  <c r="O55" i="4"/>
  <c r="P55" i="4" s="1"/>
  <c r="Q55" i="4" s="1"/>
  <c r="M55" i="4"/>
  <c r="N55" i="4" s="1"/>
  <c r="L55" i="4"/>
  <c r="I55" i="4"/>
  <c r="J55" i="4" s="1"/>
  <c r="F55" i="4"/>
  <c r="G55" i="4" s="1"/>
  <c r="H55" i="4" s="1"/>
  <c r="Q54" i="4"/>
  <c r="O54" i="4"/>
  <c r="P54" i="4" s="1"/>
  <c r="N54" i="4"/>
  <c r="L54" i="4"/>
  <c r="M54" i="4" s="1"/>
  <c r="I54" i="4"/>
  <c r="F54" i="4"/>
  <c r="G54" i="4" s="1"/>
  <c r="H54" i="4" s="1"/>
  <c r="O53" i="4"/>
  <c r="P53" i="4" s="1"/>
  <c r="Q53" i="4" s="1"/>
  <c r="M53" i="4"/>
  <c r="N53" i="4" s="1"/>
  <c r="L53" i="4"/>
  <c r="J53" i="4"/>
  <c r="K53" i="4" s="1"/>
  <c r="I53" i="4"/>
  <c r="F53" i="4"/>
  <c r="G53" i="4" s="1"/>
  <c r="H53" i="4" s="1"/>
  <c r="O52" i="4"/>
  <c r="P52" i="4" s="1"/>
  <c r="L52" i="4"/>
  <c r="M52" i="4" s="1"/>
  <c r="I52" i="4"/>
  <c r="J52" i="4" s="1"/>
  <c r="G52" i="4"/>
  <c r="H52" i="4" s="1"/>
  <c r="F52" i="4"/>
  <c r="O51" i="4"/>
  <c r="P51" i="4" s="1"/>
  <c r="Q51" i="4" s="1"/>
  <c r="M51" i="4"/>
  <c r="L51" i="4"/>
  <c r="N51" i="4" s="1"/>
  <c r="J51" i="4"/>
  <c r="K51" i="4" s="1"/>
  <c r="I51" i="4"/>
  <c r="F51" i="4"/>
  <c r="G51" i="4" s="1"/>
  <c r="H51" i="4" s="1"/>
  <c r="O50" i="4"/>
  <c r="P50" i="4" s="1"/>
  <c r="L50" i="4"/>
  <c r="M50" i="4" s="1"/>
  <c r="I50" i="4"/>
  <c r="J50" i="4" s="1"/>
  <c r="F50" i="4"/>
  <c r="G50" i="4" s="1"/>
  <c r="H50" i="4" s="1"/>
  <c r="O49" i="4"/>
  <c r="P49" i="4" s="1"/>
  <c r="Q49" i="4" s="1"/>
  <c r="N49" i="4"/>
  <c r="L49" i="4"/>
  <c r="M49" i="4" s="1"/>
  <c r="I49" i="4"/>
  <c r="J49" i="4" s="1"/>
  <c r="K49" i="4" s="1"/>
  <c r="F49" i="4"/>
  <c r="G49" i="4" s="1"/>
  <c r="H49" i="4" s="1"/>
  <c r="Q48" i="4"/>
  <c r="O48" i="4"/>
  <c r="P48" i="4" s="1"/>
  <c r="N48" i="4"/>
  <c r="L48" i="4"/>
  <c r="M48" i="4" s="1"/>
  <c r="I48" i="4"/>
  <c r="J48" i="4" s="1"/>
  <c r="F48" i="4"/>
  <c r="G48" i="4" s="1"/>
  <c r="H48" i="4" s="1"/>
  <c r="O47" i="4"/>
  <c r="P47" i="4" s="1"/>
  <c r="Q47" i="4" s="1"/>
  <c r="L47" i="4"/>
  <c r="M47" i="4" s="1"/>
  <c r="N47" i="4" s="1"/>
  <c r="J47" i="4"/>
  <c r="I47" i="4"/>
  <c r="F47" i="4"/>
  <c r="G47" i="4" s="1"/>
  <c r="H47" i="4" s="1"/>
  <c r="O46" i="4"/>
  <c r="M46" i="4"/>
  <c r="L46" i="4"/>
  <c r="I46" i="4"/>
  <c r="F46" i="4"/>
  <c r="G46" i="4" s="1"/>
  <c r="H46" i="4" s="1"/>
  <c r="O45" i="4"/>
  <c r="P45" i="4" s="1"/>
  <c r="Q45" i="4" s="1"/>
  <c r="M45" i="4"/>
  <c r="N45" i="4" s="1"/>
  <c r="L45" i="4"/>
  <c r="J45" i="4"/>
  <c r="K45" i="4" s="1"/>
  <c r="I45" i="4"/>
  <c r="F45" i="4"/>
  <c r="G45" i="4" s="1"/>
  <c r="H45" i="4" s="1"/>
  <c r="O44" i="4"/>
  <c r="P44" i="4" s="1"/>
  <c r="L44" i="4"/>
  <c r="M44" i="4" s="1"/>
  <c r="I44" i="4"/>
  <c r="G44" i="4"/>
  <c r="H44" i="4" s="1"/>
  <c r="F44" i="4"/>
  <c r="O43" i="4"/>
  <c r="P43" i="4" s="1"/>
  <c r="Q43" i="4" s="1"/>
  <c r="L43" i="4"/>
  <c r="M43" i="4" s="1"/>
  <c r="N43" i="4" s="1"/>
  <c r="I43" i="4"/>
  <c r="J43" i="4" s="1"/>
  <c r="K43" i="4" s="1"/>
  <c r="F43" i="4"/>
  <c r="G43" i="4" s="1"/>
  <c r="H43" i="4" s="1"/>
  <c r="O42" i="4"/>
  <c r="P42" i="4" s="1"/>
  <c r="M42" i="4"/>
  <c r="L42" i="4"/>
  <c r="N42" i="4" s="1"/>
  <c r="J42" i="4"/>
  <c r="I42" i="4"/>
  <c r="F42" i="4"/>
  <c r="G42" i="4" s="1"/>
  <c r="H42" i="4" s="1"/>
  <c r="O41" i="4"/>
  <c r="P41" i="4" s="1"/>
  <c r="Q41" i="4" s="1"/>
  <c r="L41" i="4"/>
  <c r="M41" i="4" s="1"/>
  <c r="J41" i="4"/>
  <c r="I41" i="4"/>
  <c r="K41" i="4" s="1"/>
  <c r="F41" i="4"/>
  <c r="G41" i="4" s="1"/>
  <c r="H41" i="4" s="1"/>
  <c r="O40" i="4"/>
  <c r="P40" i="4" s="1"/>
  <c r="L40" i="4"/>
  <c r="M40" i="4" s="1"/>
  <c r="I40" i="4"/>
  <c r="J40" i="4" s="1"/>
  <c r="F40" i="4"/>
  <c r="G40" i="4" s="1"/>
  <c r="H40" i="4" s="1"/>
  <c r="O39" i="4"/>
  <c r="P39" i="4" s="1"/>
  <c r="Q39" i="4" s="1"/>
  <c r="L39" i="4"/>
  <c r="M39" i="4" s="1"/>
  <c r="N39" i="4" s="1"/>
  <c r="J39" i="4"/>
  <c r="I39" i="4"/>
  <c r="K39" i="4" s="1"/>
  <c r="F39" i="4"/>
  <c r="G39" i="4" s="1"/>
  <c r="H39" i="4" s="1"/>
  <c r="O38" i="4"/>
  <c r="M38" i="4"/>
  <c r="L38" i="4"/>
  <c r="N38" i="4" s="1"/>
  <c r="I38" i="4"/>
  <c r="F38" i="4"/>
  <c r="G38" i="4" s="1"/>
  <c r="H38" i="4" s="1"/>
  <c r="O37" i="4"/>
  <c r="P37" i="4" s="1"/>
  <c r="Q37" i="4" s="1"/>
  <c r="L37" i="4"/>
  <c r="M37" i="4" s="1"/>
  <c r="N37" i="4" s="1"/>
  <c r="I37" i="4"/>
  <c r="J37" i="4" s="1"/>
  <c r="K37" i="4" s="1"/>
  <c r="F37" i="4"/>
  <c r="G37" i="4" s="1"/>
  <c r="H37" i="4" s="1"/>
  <c r="O36" i="4"/>
  <c r="P36" i="4" s="1"/>
  <c r="M36" i="4"/>
  <c r="L36" i="4"/>
  <c r="I36" i="4"/>
  <c r="J36" i="4" s="1"/>
  <c r="F36" i="4"/>
  <c r="G36" i="4" s="1"/>
  <c r="H36" i="4" s="1"/>
  <c r="O35" i="4"/>
  <c r="P35" i="4" s="1"/>
  <c r="Q35" i="4" s="1"/>
  <c r="L35" i="4"/>
  <c r="M35" i="4" s="1"/>
  <c r="I35" i="4"/>
  <c r="J35" i="4" s="1"/>
  <c r="K35" i="4" s="1"/>
  <c r="F35" i="4"/>
  <c r="G35" i="4" s="1"/>
  <c r="H35" i="4" s="1"/>
  <c r="O34" i="4"/>
  <c r="P34" i="4" s="1"/>
  <c r="L34" i="4"/>
  <c r="I34" i="4"/>
  <c r="J34" i="4" s="1"/>
  <c r="F34" i="4"/>
  <c r="G34" i="4" s="1"/>
  <c r="H34" i="4" s="1"/>
  <c r="O33" i="4"/>
  <c r="P33" i="4" s="1"/>
  <c r="Q33" i="4" s="1"/>
  <c r="L33" i="4"/>
  <c r="I33" i="4"/>
  <c r="J33" i="4" s="1"/>
  <c r="K33" i="4" s="1"/>
  <c r="F33" i="4"/>
  <c r="G33" i="4" s="1"/>
  <c r="H33" i="4" s="1"/>
  <c r="Q32" i="4"/>
  <c r="O32" i="4"/>
  <c r="P32" i="4" s="1"/>
  <c r="L32" i="4"/>
  <c r="I32" i="4"/>
  <c r="J32" i="4" s="1"/>
  <c r="F32" i="4"/>
  <c r="G32" i="4" s="1"/>
  <c r="H32" i="4" s="1"/>
  <c r="O31" i="4"/>
  <c r="P31" i="4" s="1"/>
  <c r="Q31" i="4" s="1"/>
  <c r="L31" i="4"/>
  <c r="M31" i="4" s="1"/>
  <c r="N31" i="4" s="1"/>
  <c r="J31" i="4"/>
  <c r="I31" i="4"/>
  <c r="K31" i="4" s="1"/>
  <c r="F31" i="4"/>
  <c r="G31" i="4" s="1"/>
  <c r="H31" i="4" s="1"/>
  <c r="O30" i="4"/>
  <c r="P30" i="4" s="1"/>
  <c r="M30" i="4"/>
  <c r="L30" i="4"/>
  <c r="N30" i="4" s="1"/>
  <c r="I30" i="4"/>
  <c r="F30" i="4"/>
  <c r="G30" i="4" s="1"/>
  <c r="H30" i="4" s="1"/>
  <c r="O29" i="4"/>
  <c r="P29" i="4" s="1"/>
  <c r="Q29" i="4" s="1"/>
  <c r="M29" i="4"/>
  <c r="N29" i="4" s="1"/>
  <c r="L29" i="4"/>
  <c r="J29" i="4"/>
  <c r="K29" i="4" s="1"/>
  <c r="I29" i="4"/>
  <c r="F29" i="4"/>
  <c r="G29" i="4" s="1"/>
  <c r="H29" i="4" s="1"/>
  <c r="O28" i="4"/>
  <c r="P28" i="4" s="1"/>
  <c r="Q28" i="4" s="1"/>
  <c r="L28" i="4"/>
  <c r="I28" i="4"/>
  <c r="G28" i="4"/>
  <c r="H28" i="4" s="1"/>
  <c r="F28" i="4"/>
  <c r="O27" i="4"/>
  <c r="P27" i="4" s="1"/>
  <c r="Q27" i="4" s="1"/>
  <c r="L27" i="4"/>
  <c r="M27" i="4" s="1"/>
  <c r="N27" i="4" s="1"/>
  <c r="I27" i="4"/>
  <c r="J27" i="4" s="1"/>
  <c r="K27" i="4" s="1"/>
  <c r="F27" i="4"/>
  <c r="G27" i="4" s="1"/>
  <c r="H27" i="4" s="1"/>
  <c r="O26" i="4"/>
  <c r="P26" i="4" s="1"/>
  <c r="M26" i="4"/>
  <c r="L26" i="4"/>
  <c r="N26" i="4" s="1"/>
  <c r="J26" i="4"/>
  <c r="I26" i="4"/>
  <c r="G26" i="4"/>
  <c r="H26" i="4" s="1"/>
  <c r="F26" i="4"/>
  <c r="O25" i="4"/>
  <c r="L25" i="4"/>
  <c r="M25" i="4" s="1"/>
  <c r="N25" i="4" s="1"/>
  <c r="J25" i="4"/>
  <c r="I25" i="4"/>
  <c r="K25" i="4" s="1"/>
  <c r="F25" i="4"/>
  <c r="G25" i="4" s="1"/>
  <c r="H25" i="4" s="1"/>
  <c r="O24" i="4"/>
  <c r="P24" i="4" s="1"/>
  <c r="L24" i="4"/>
  <c r="I24" i="4"/>
  <c r="J24" i="4" s="1"/>
  <c r="G24" i="4"/>
  <c r="H24" i="4" s="1"/>
  <c r="F24" i="4"/>
  <c r="O23" i="4"/>
  <c r="L23" i="4"/>
  <c r="L91" i="4" s="1"/>
  <c r="J23" i="4"/>
  <c r="I23" i="4"/>
  <c r="K23" i="4" s="1"/>
  <c r="F23" i="4"/>
  <c r="E22" i="4"/>
  <c r="D22" i="4"/>
  <c r="O21" i="4"/>
  <c r="L21" i="4"/>
  <c r="M21" i="4" s="1"/>
  <c r="J21" i="4"/>
  <c r="I21" i="4"/>
  <c r="K21" i="4" s="1"/>
  <c r="F21" i="4"/>
  <c r="G21" i="4" s="1"/>
  <c r="H21" i="4" s="1"/>
  <c r="O20" i="4"/>
  <c r="P20" i="4" s="1"/>
  <c r="Q20" i="4" s="1"/>
  <c r="L20" i="4"/>
  <c r="K20" i="4"/>
  <c r="I20" i="4"/>
  <c r="J20" i="4" s="1"/>
  <c r="F20" i="4"/>
  <c r="G20" i="4" s="1"/>
  <c r="H20" i="4" s="1"/>
  <c r="O19" i="4"/>
  <c r="P19" i="4" s="1"/>
  <c r="L19" i="4"/>
  <c r="I19" i="4"/>
  <c r="F19" i="4"/>
  <c r="G19" i="4" s="1"/>
  <c r="H19" i="4" s="1"/>
  <c r="O18" i="4"/>
  <c r="P18" i="4" s="1"/>
  <c r="Q18" i="4" s="1"/>
  <c r="L18" i="4"/>
  <c r="I18" i="4"/>
  <c r="J18" i="4" s="1"/>
  <c r="G18" i="4"/>
  <c r="H18" i="4" s="1"/>
  <c r="F18" i="4"/>
  <c r="P17" i="4"/>
  <c r="O17" i="4"/>
  <c r="M17" i="4"/>
  <c r="L17" i="4"/>
  <c r="I17" i="4"/>
  <c r="F17" i="4"/>
  <c r="F22" i="4" s="1"/>
  <c r="E91" i="2"/>
  <c r="D91" i="2"/>
  <c r="O90" i="2"/>
  <c r="P90" i="2" s="1"/>
  <c r="Q90" i="2" s="1"/>
  <c r="L90" i="2"/>
  <c r="M90" i="2" s="1"/>
  <c r="N90" i="2" s="1"/>
  <c r="J90" i="2"/>
  <c r="I90" i="2"/>
  <c r="F90" i="2"/>
  <c r="G90" i="2" s="1"/>
  <c r="H90" i="2" s="1"/>
  <c r="O89" i="2"/>
  <c r="M89" i="2"/>
  <c r="N89" i="2" s="1"/>
  <c r="L89" i="2"/>
  <c r="J89" i="2"/>
  <c r="K89" i="2" s="1"/>
  <c r="I89" i="2"/>
  <c r="F89" i="2"/>
  <c r="G89" i="2" s="1"/>
  <c r="H89" i="2" s="1"/>
  <c r="O88" i="2"/>
  <c r="P88" i="2" s="1"/>
  <c r="Q88" i="2" s="1"/>
  <c r="L88" i="2"/>
  <c r="M88" i="2" s="1"/>
  <c r="N88" i="2" s="1"/>
  <c r="I88" i="2"/>
  <c r="F88" i="2"/>
  <c r="G88" i="2" s="1"/>
  <c r="H88" i="2" s="1"/>
  <c r="O87" i="2"/>
  <c r="M87" i="2"/>
  <c r="N87" i="2" s="1"/>
  <c r="L87" i="2"/>
  <c r="J87" i="2"/>
  <c r="K87" i="2" s="1"/>
  <c r="I87" i="2"/>
  <c r="F87" i="2"/>
  <c r="G87" i="2" s="1"/>
  <c r="H87" i="2" s="1"/>
  <c r="O86" i="2"/>
  <c r="P86" i="2" s="1"/>
  <c r="L86" i="2"/>
  <c r="M86" i="2" s="1"/>
  <c r="N86" i="2" s="1"/>
  <c r="I86" i="2"/>
  <c r="F86" i="2"/>
  <c r="G86" i="2" s="1"/>
  <c r="H86" i="2" s="1"/>
  <c r="O85" i="2"/>
  <c r="L85" i="2"/>
  <c r="M85" i="2" s="1"/>
  <c r="N85" i="2" s="1"/>
  <c r="I85" i="2"/>
  <c r="J85" i="2" s="1"/>
  <c r="K85" i="2" s="1"/>
  <c r="F85" i="2"/>
  <c r="G85" i="2" s="1"/>
  <c r="H85" i="2" s="1"/>
  <c r="Q84" i="2"/>
  <c r="O84" i="2"/>
  <c r="P84" i="2" s="1"/>
  <c r="L84" i="2"/>
  <c r="M84" i="2" s="1"/>
  <c r="N84" i="2" s="1"/>
  <c r="I84" i="2"/>
  <c r="J84" i="2" s="1"/>
  <c r="F84" i="2"/>
  <c r="G84" i="2" s="1"/>
  <c r="H84" i="2" s="1"/>
  <c r="O83" i="2"/>
  <c r="M83" i="2"/>
  <c r="N83" i="2" s="1"/>
  <c r="L83" i="2"/>
  <c r="J83" i="2"/>
  <c r="K83" i="2" s="1"/>
  <c r="I83" i="2"/>
  <c r="F83" i="2"/>
  <c r="G83" i="2" s="1"/>
  <c r="H83" i="2" s="1"/>
  <c r="O82" i="2"/>
  <c r="P82" i="2" s="1"/>
  <c r="L82" i="2"/>
  <c r="M82" i="2" s="1"/>
  <c r="N82" i="2" s="1"/>
  <c r="I82" i="2"/>
  <c r="F82" i="2"/>
  <c r="G82" i="2" s="1"/>
  <c r="H82" i="2" s="1"/>
  <c r="O81" i="2"/>
  <c r="L81" i="2"/>
  <c r="M81" i="2" s="1"/>
  <c r="N81" i="2" s="1"/>
  <c r="I81" i="2"/>
  <c r="J81" i="2" s="1"/>
  <c r="K81" i="2" s="1"/>
  <c r="F81" i="2"/>
  <c r="G81" i="2" s="1"/>
  <c r="H81" i="2" s="1"/>
  <c r="Q80" i="2"/>
  <c r="O80" i="2"/>
  <c r="P80" i="2" s="1"/>
  <c r="L80" i="2"/>
  <c r="M80" i="2" s="1"/>
  <c r="N80" i="2" s="1"/>
  <c r="I80" i="2"/>
  <c r="J80" i="2" s="1"/>
  <c r="F80" i="2"/>
  <c r="G80" i="2" s="1"/>
  <c r="H80" i="2" s="1"/>
  <c r="O79" i="2"/>
  <c r="M79" i="2"/>
  <c r="N79" i="2" s="1"/>
  <c r="L79" i="2"/>
  <c r="J79" i="2"/>
  <c r="K79" i="2" s="1"/>
  <c r="I79" i="2"/>
  <c r="F79" i="2"/>
  <c r="G79" i="2" s="1"/>
  <c r="H79" i="2" s="1"/>
  <c r="O78" i="2"/>
  <c r="P78" i="2" s="1"/>
  <c r="L78" i="2"/>
  <c r="M78" i="2" s="1"/>
  <c r="N78" i="2" s="1"/>
  <c r="I78" i="2"/>
  <c r="F78" i="2"/>
  <c r="G78" i="2" s="1"/>
  <c r="H78" i="2" s="1"/>
  <c r="O77" i="2"/>
  <c r="L77" i="2"/>
  <c r="M77" i="2" s="1"/>
  <c r="N77" i="2" s="1"/>
  <c r="I77" i="2"/>
  <c r="J77" i="2" s="1"/>
  <c r="K77" i="2" s="1"/>
  <c r="F77" i="2"/>
  <c r="G77" i="2" s="1"/>
  <c r="H77" i="2" s="1"/>
  <c r="Q76" i="2"/>
  <c r="O76" i="2"/>
  <c r="P76" i="2" s="1"/>
  <c r="L76" i="2"/>
  <c r="M76" i="2" s="1"/>
  <c r="N76" i="2" s="1"/>
  <c r="I76" i="2"/>
  <c r="F76" i="2"/>
  <c r="G76" i="2" s="1"/>
  <c r="H76" i="2" s="1"/>
  <c r="O75" i="2"/>
  <c r="M75" i="2"/>
  <c r="N75" i="2" s="1"/>
  <c r="L75" i="2"/>
  <c r="J75" i="2"/>
  <c r="K75" i="2" s="1"/>
  <c r="I75" i="2"/>
  <c r="F75" i="2"/>
  <c r="G75" i="2" s="1"/>
  <c r="H75" i="2" s="1"/>
  <c r="O74" i="2"/>
  <c r="P74" i="2" s="1"/>
  <c r="L74" i="2"/>
  <c r="M74" i="2" s="1"/>
  <c r="N74" i="2" s="1"/>
  <c r="I74" i="2"/>
  <c r="J74" i="2" s="1"/>
  <c r="F74" i="2"/>
  <c r="G74" i="2" s="1"/>
  <c r="H74" i="2" s="1"/>
  <c r="O73" i="2"/>
  <c r="L73" i="2"/>
  <c r="M73" i="2" s="1"/>
  <c r="N73" i="2" s="1"/>
  <c r="I73" i="2"/>
  <c r="J73" i="2" s="1"/>
  <c r="K73" i="2" s="1"/>
  <c r="F73" i="2"/>
  <c r="G73" i="2" s="1"/>
  <c r="H73" i="2" s="1"/>
  <c r="Q72" i="2"/>
  <c r="O72" i="2"/>
  <c r="P72" i="2" s="1"/>
  <c r="L72" i="2"/>
  <c r="M72" i="2" s="1"/>
  <c r="N72" i="2" s="1"/>
  <c r="I72" i="2"/>
  <c r="F72" i="2"/>
  <c r="G72" i="2" s="1"/>
  <c r="H72" i="2" s="1"/>
  <c r="O71" i="2"/>
  <c r="M71" i="2"/>
  <c r="N71" i="2" s="1"/>
  <c r="L71" i="2"/>
  <c r="J71" i="2"/>
  <c r="K71" i="2" s="1"/>
  <c r="I71" i="2"/>
  <c r="F71" i="2"/>
  <c r="G71" i="2" s="1"/>
  <c r="H71" i="2" s="1"/>
  <c r="O70" i="2"/>
  <c r="P70" i="2" s="1"/>
  <c r="L70" i="2"/>
  <c r="M70" i="2" s="1"/>
  <c r="N70" i="2" s="1"/>
  <c r="I70" i="2"/>
  <c r="F70" i="2"/>
  <c r="G70" i="2" s="1"/>
  <c r="H70" i="2" s="1"/>
  <c r="O69" i="2"/>
  <c r="L69" i="2"/>
  <c r="M69" i="2" s="1"/>
  <c r="N69" i="2" s="1"/>
  <c r="I69" i="2"/>
  <c r="J69" i="2" s="1"/>
  <c r="K69" i="2" s="1"/>
  <c r="F69" i="2"/>
  <c r="G69" i="2" s="1"/>
  <c r="H69" i="2" s="1"/>
  <c r="Q68" i="2"/>
  <c r="O68" i="2"/>
  <c r="P68" i="2" s="1"/>
  <c r="L68" i="2"/>
  <c r="M68" i="2" s="1"/>
  <c r="N68" i="2" s="1"/>
  <c r="I68" i="2"/>
  <c r="J68" i="2" s="1"/>
  <c r="F68" i="2"/>
  <c r="G68" i="2" s="1"/>
  <c r="H68" i="2" s="1"/>
  <c r="O67" i="2"/>
  <c r="M67" i="2"/>
  <c r="N67" i="2" s="1"/>
  <c r="L67" i="2"/>
  <c r="J67" i="2"/>
  <c r="K67" i="2" s="1"/>
  <c r="I67" i="2"/>
  <c r="F67" i="2"/>
  <c r="G67" i="2" s="1"/>
  <c r="H67" i="2" s="1"/>
  <c r="O66" i="2"/>
  <c r="L66" i="2"/>
  <c r="M66" i="2" s="1"/>
  <c r="N66" i="2" s="1"/>
  <c r="I66" i="2"/>
  <c r="J66" i="2" s="1"/>
  <c r="F66" i="2"/>
  <c r="G66" i="2" s="1"/>
  <c r="H66" i="2" s="1"/>
  <c r="O65" i="2"/>
  <c r="L65" i="2"/>
  <c r="M65" i="2" s="1"/>
  <c r="N65" i="2" s="1"/>
  <c r="I65" i="2"/>
  <c r="J65" i="2" s="1"/>
  <c r="K65" i="2" s="1"/>
  <c r="F65" i="2"/>
  <c r="G65" i="2" s="1"/>
  <c r="H65" i="2" s="1"/>
  <c r="Q64" i="2"/>
  <c r="O64" i="2"/>
  <c r="P64" i="2" s="1"/>
  <c r="L64" i="2"/>
  <c r="M64" i="2" s="1"/>
  <c r="N64" i="2" s="1"/>
  <c r="I64" i="2"/>
  <c r="J64" i="2" s="1"/>
  <c r="F64" i="2"/>
  <c r="G64" i="2" s="1"/>
  <c r="H64" i="2" s="1"/>
  <c r="O63" i="2"/>
  <c r="M63" i="2"/>
  <c r="N63" i="2" s="1"/>
  <c r="L63" i="2"/>
  <c r="J63" i="2"/>
  <c r="K63" i="2" s="1"/>
  <c r="I63" i="2"/>
  <c r="F63" i="2"/>
  <c r="G63" i="2" s="1"/>
  <c r="H63" i="2" s="1"/>
  <c r="O62" i="2"/>
  <c r="L62" i="2"/>
  <c r="M62" i="2" s="1"/>
  <c r="N62" i="2" s="1"/>
  <c r="I62" i="2"/>
  <c r="J62" i="2" s="1"/>
  <c r="F62" i="2"/>
  <c r="G62" i="2" s="1"/>
  <c r="H62" i="2" s="1"/>
  <c r="O61" i="2"/>
  <c r="L61" i="2"/>
  <c r="M61" i="2" s="1"/>
  <c r="N61" i="2" s="1"/>
  <c r="I61" i="2"/>
  <c r="J61" i="2" s="1"/>
  <c r="K61" i="2" s="1"/>
  <c r="F61" i="2"/>
  <c r="G61" i="2" s="1"/>
  <c r="H61" i="2" s="1"/>
  <c r="Q60" i="2"/>
  <c r="O60" i="2"/>
  <c r="P60" i="2" s="1"/>
  <c r="N60" i="2"/>
  <c r="L60" i="2"/>
  <c r="M60" i="2" s="1"/>
  <c r="I60" i="2"/>
  <c r="J60" i="2" s="1"/>
  <c r="F60" i="2"/>
  <c r="G60" i="2" s="1"/>
  <c r="H60" i="2" s="1"/>
  <c r="O59" i="2"/>
  <c r="L59" i="2"/>
  <c r="M59" i="2" s="1"/>
  <c r="N59" i="2" s="1"/>
  <c r="I59" i="2"/>
  <c r="J59" i="2" s="1"/>
  <c r="K59" i="2" s="1"/>
  <c r="F59" i="2"/>
  <c r="G59" i="2" s="1"/>
  <c r="H59" i="2" s="1"/>
  <c r="Q58" i="2"/>
  <c r="O58" i="2"/>
  <c r="P58" i="2" s="1"/>
  <c r="N58" i="2"/>
  <c r="L58" i="2"/>
  <c r="M58" i="2" s="1"/>
  <c r="I58" i="2"/>
  <c r="J58" i="2" s="1"/>
  <c r="F58" i="2"/>
  <c r="G58" i="2" s="1"/>
  <c r="H58" i="2" s="1"/>
  <c r="O57" i="2"/>
  <c r="L57" i="2"/>
  <c r="M57" i="2" s="1"/>
  <c r="N57" i="2" s="1"/>
  <c r="I57" i="2"/>
  <c r="J57" i="2" s="1"/>
  <c r="K57" i="2" s="1"/>
  <c r="F57" i="2"/>
  <c r="G57" i="2" s="1"/>
  <c r="H57" i="2" s="1"/>
  <c r="Q56" i="2"/>
  <c r="O56" i="2"/>
  <c r="P56" i="2" s="1"/>
  <c r="N56" i="2"/>
  <c r="L56" i="2"/>
  <c r="M56" i="2" s="1"/>
  <c r="I56" i="2"/>
  <c r="F56" i="2"/>
  <c r="G56" i="2" s="1"/>
  <c r="H56" i="2" s="1"/>
  <c r="O55" i="2"/>
  <c r="M55" i="2"/>
  <c r="L55" i="2"/>
  <c r="J55" i="2"/>
  <c r="K55" i="2" s="1"/>
  <c r="I55" i="2"/>
  <c r="F55" i="2"/>
  <c r="G55" i="2" s="1"/>
  <c r="H55" i="2" s="1"/>
  <c r="O54" i="2"/>
  <c r="L54" i="2"/>
  <c r="I54" i="2"/>
  <c r="J54" i="2" s="1"/>
  <c r="F54" i="2"/>
  <c r="G54" i="2" s="1"/>
  <c r="H54" i="2" s="1"/>
  <c r="O53" i="2"/>
  <c r="N53" i="2"/>
  <c r="L53" i="2"/>
  <c r="M53" i="2" s="1"/>
  <c r="I53" i="2"/>
  <c r="J53" i="2" s="1"/>
  <c r="K53" i="2" s="1"/>
  <c r="F53" i="2"/>
  <c r="G53" i="2" s="1"/>
  <c r="H53" i="2" s="1"/>
  <c r="Q52" i="2"/>
  <c r="O52" i="2"/>
  <c r="P52" i="2" s="1"/>
  <c r="N52" i="2"/>
  <c r="L52" i="2"/>
  <c r="M52" i="2" s="1"/>
  <c r="I52" i="2"/>
  <c r="F52" i="2"/>
  <c r="G52" i="2" s="1"/>
  <c r="H52" i="2" s="1"/>
  <c r="O51" i="2"/>
  <c r="M51" i="2"/>
  <c r="L51" i="2"/>
  <c r="N51" i="2" s="1"/>
  <c r="J51" i="2"/>
  <c r="K51" i="2" s="1"/>
  <c r="I51" i="2"/>
  <c r="F51" i="2"/>
  <c r="G51" i="2" s="1"/>
  <c r="H51" i="2" s="1"/>
  <c r="O50" i="2"/>
  <c r="L50" i="2"/>
  <c r="I50" i="2"/>
  <c r="J50" i="2" s="1"/>
  <c r="F50" i="2"/>
  <c r="G50" i="2" s="1"/>
  <c r="H50" i="2" s="1"/>
  <c r="O49" i="2"/>
  <c r="L49" i="2"/>
  <c r="M49" i="2" s="1"/>
  <c r="I49" i="2"/>
  <c r="J49" i="2" s="1"/>
  <c r="K49" i="2" s="1"/>
  <c r="F49" i="2"/>
  <c r="G49" i="2" s="1"/>
  <c r="H49" i="2" s="1"/>
  <c r="Q48" i="2"/>
  <c r="O48" i="2"/>
  <c r="P48" i="2" s="1"/>
  <c r="N48" i="2"/>
  <c r="L48" i="2"/>
  <c r="M48" i="2" s="1"/>
  <c r="I48" i="2"/>
  <c r="F48" i="2"/>
  <c r="G48" i="2" s="1"/>
  <c r="H48" i="2" s="1"/>
  <c r="O47" i="2"/>
  <c r="M47" i="2"/>
  <c r="L47" i="2"/>
  <c r="J47" i="2"/>
  <c r="K47" i="2" s="1"/>
  <c r="I47" i="2"/>
  <c r="F47" i="2"/>
  <c r="G47" i="2" s="1"/>
  <c r="H47" i="2" s="1"/>
  <c r="O46" i="2"/>
  <c r="L46" i="2"/>
  <c r="I46" i="2"/>
  <c r="F46" i="2"/>
  <c r="G46" i="2" s="1"/>
  <c r="H46" i="2" s="1"/>
  <c r="O45" i="2"/>
  <c r="L45" i="2"/>
  <c r="I45" i="2"/>
  <c r="J45" i="2" s="1"/>
  <c r="K45" i="2" s="1"/>
  <c r="F45" i="2"/>
  <c r="G45" i="2" s="1"/>
  <c r="H45" i="2" s="1"/>
  <c r="O44" i="2"/>
  <c r="P44" i="2" s="1"/>
  <c r="L44" i="2"/>
  <c r="M44" i="2" s="1"/>
  <c r="I44" i="2"/>
  <c r="F44" i="2"/>
  <c r="G44" i="2" s="1"/>
  <c r="H44" i="2" s="1"/>
  <c r="O43" i="2"/>
  <c r="L43" i="2"/>
  <c r="J43" i="2"/>
  <c r="I43" i="2"/>
  <c r="K43" i="2" s="1"/>
  <c r="F43" i="2"/>
  <c r="G43" i="2" s="1"/>
  <c r="H43" i="2" s="1"/>
  <c r="O42" i="2"/>
  <c r="P42" i="2" s="1"/>
  <c r="N42" i="2"/>
  <c r="L42" i="2"/>
  <c r="M42" i="2" s="1"/>
  <c r="I42" i="2"/>
  <c r="F42" i="2"/>
  <c r="G42" i="2" s="1"/>
  <c r="H42" i="2" s="1"/>
  <c r="O41" i="2"/>
  <c r="L41" i="2"/>
  <c r="I41" i="2"/>
  <c r="J41" i="2" s="1"/>
  <c r="K41" i="2" s="1"/>
  <c r="F41" i="2"/>
  <c r="G41" i="2" s="1"/>
  <c r="H41" i="2" s="1"/>
  <c r="O40" i="2"/>
  <c r="P40" i="2" s="1"/>
  <c r="L40" i="2"/>
  <c r="M40" i="2" s="1"/>
  <c r="I40" i="2"/>
  <c r="F40" i="2"/>
  <c r="G40" i="2" s="1"/>
  <c r="H40" i="2" s="1"/>
  <c r="O39" i="2"/>
  <c r="P39" i="2" s="1"/>
  <c r="L39" i="2"/>
  <c r="J39" i="2"/>
  <c r="I39" i="2"/>
  <c r="K39" i="2" s="1"/>
  <c r="F39" i="2"/>
  <c r="G39" i="2" s="1"/>
  <c r="H39" i="2" s="1"/>
  <c r="O38" i="2"/>
  <c r="P38" i="2" s="1"/>
  <c r="N38" i="2"/>
  <c r="L38" i="2"/>
  <c r="M38" i="2" s="1"/>
  <c r="I38" i="2"/>
  <c r="F38" i="2"/>
  <c r="G38" i="2" s="1"/>
  <c r="H38" i="2" s="1"/>
  <c r="O37" i="2"/>
  <c r="L37" i="2"/>
  <c r="I37" i="2"/>
  <c r="J37" i="2" s="1"/>
  <c r="K37" i="2" s="1"/>
  <c r="F37" i="2"/>
  <c r="G37" i="2" s="1"/>
  <c r="H37" i="2" s="1"/>
  <c r="O36" i="2"/>
  <c r="P36" i="2" s="1"/>
  <c r="L36" i="2"/>
  <c r="M36" i="2" s="1"/>
  <c r="I36" i="2"/>
  <c r="F36" i="2"/>
  <c r="G36" i="2" s="1"/>
  <c r="H36" i="2" s="1"/>
  <c r="O35" i="2"/>
  <c r="P35" i="2" s="1"/>
  <c r="L35" i="2"/>
  <c r="J35" i="2"/>
  <c r="I35" i="2"/>
  <c r="K35" i="2" s="1"/>
  <c r="F35" i="2"/>
  <c r="G35" i="2" s="1"/>
  <c r="H35" i="2" s="1"/>
  <c r="O34" i="2"/>
  <c r="P34" i="2" s="1"/>
  <c r="N34" i="2"/>
  <c r="L34" i="2"/>
  <c r="M34" i="2" s="1"/>
  <c r="I34" i="2"/>
  <c r="F34" i="2"/>
  <c r="G34" i="2" s="1"/>
  <c r="H34" i="2" s="1"/>
  <c r="O33" i="2"/>
  <c r="L33" i="2"/>
  <c r="I33" i="2"/>
  <c r="J33" i="2" s="1"/>
  <c r="K33" i="2" s="1"/>
  <c r="F33" i="2"/>
  <c r="G33" i="2" s="1"/>
  <c r="H33" i="2" s="1"/>
  <c r="O32" i="2"/>
  <c r="P32" i="2" s="1"/>
  <c r="Q32" i="2" s="1"/>
  <c r="M32" i="2"/>
  <c r="N32" i="2" s="1"/>
  <c r="L32" i="2"/>
  <c r="J32" i="2"/>
  <c r="I32" i="2"/>
  <c r="F32" i="2"/>
  <c r="G32" i="2" s="1"/>
  <c r="H32" i="2" s="1"/>
  <c r="O31" i="2"/>
  <c r="P31" i="2" s="1"/>
  <c r="Q31" i="2" s="1"/>
  <c r="L31" i="2"/>
  <c r="M31" i="2" s="1"/>
  <c r="N31" i="2" s="1"/>
  <c r="I31" i="2"/>
  <c r="F31" i="2"/>
  <c r="G31" i="2" s="1"/>
  <c r="H31" i="2" s="1"/>
  <c r="O30" i="2"/>
  <c r="P30" i="2" s="1"/>
  <c r="L30" i="2"/>
  <c r="I30" i="2"/>
  <c r="J30" i="2" s="1"/>
  <c r="K30" i="2" s="1"/>
  <c r="F30" i="2"/>
  <c r="G30" i="2" s="1"/>
  <c r="H30" i="2" s="1"/>
  <c r="O29" i="2"/>
  <c r="L29" i="2"/>
  <c r="J29" i="2"/>
  <c r="I29" i="2"/>
  <c r="K29" i="2" s="1"/>
  <c r="F29" i="2"/>
  <c r="G29" i="2" s="1"/>
  <c r="H29" i="2" s="1"/>
  <c r="O28" i="2"/>
  <c r="P28" i="2" s="1"/>
  <c r="L28" i="2"/>
  <c r="I28" i="2"/>
  <c r="F28" i="2"/>
  <c r="G28" i="2" s="1"/>
  <c r="H28" i="2" s="1"/>
  <c r="P27" i="2"/>
  <c r="O27" i="2"/>
  <c r="Q27" i="2" s="1"/>
  <c r="M27" i="2"/>
  <c r="N27" i="2" s="1"/>
  <c r="L27" i="2"/>
  <c r="I27" i="2"/>
  <c r="G27" i="2"/>
  <c r="H27" i="2" s="1"/>
  <c r="F27" i="2"/>
  <c r="O26" i="2"/>
  <c r="P26" i="2" s="1"/>
  <c r="L26" i="2"/>
  <c r="I26" i="2"/>
  <c r="F26" i="2"/>
  <c r="G26" i="2" s="1"/>
  <c r="H26" i="2" s="1"/>
  <c r="O25" i="2"/>
  <c r="M25" i="2"/>
  <c r="L25" i="2"/>
  <c r="N25" i="2" s="1"/>
  <c r="J25" i="2"/>
  <c r="K25" i="2" s="1"/>
  <c r="I25" i="2"/>
  <c r="G25" i="2"/>
  <c r="H25" i="2" s="1"/>
  <c r="F25" i="2"/>
  <c r="Q24" i="2"/>
  <c r="O24" i="2"/>
  <c r="P24" i="2" s="1"/>
  <c r="M24" i="2"/>
  <c r="N24" i="2" s="1"/>
  <c r="L24" i="2"/>
  <c r="J24" i="2"/>
  <c r="I24" i="2"/>
  <c r="F24" i="2"/>
  <c r="G24" i="2" s="1"/>
  <c r="H24" i="2" s="1"/>
  <c r="O23" i="2"/>
  <c r="P23" i="2" s="1"/>
  <c r="Q23" i="2" s="1"/>
  <c r="L23" i="2"/>
  <c r="M23" i="2" s="1"/>
  <c r="I23" i="2"/>
  <c r="F23" i="2"/>
  <c r="E22" i="2"/>
  <c r="D22" i="2"/>
  <c r="O21" i="2"/>
  <c r="P21" i="2" s="1"/>
  <c r="Q21" i="2" s="1"/>
  <c r="L21" i="2"/>
  <c r="I21" i="2"/>
  <c r="F21" i="2"/>
  <c r="G21" i="2" s="1"/>
  <c r="H21" i="2" s="1"/>
  <c r="O20" i="2"/>
  <c r="P20" i="2" s="1"/>
  <c r="L20" i="2"/>
  <c r="K20" i="2"/>
  <c r="I20" i="2"/>
  <c r="J20" i="2" s="1"/>
  <c r="G20" i="2"/>
  <c r="H20" i="2" s="1"/>
  <c r="F20" i="2"/>
  <c r="O19" i="2"/>
  <c r="O22" i="2" s="1"/>
  <c r="L19" i="2"/>
  <c r="M19" i="2" s="1"/>
  <c r="I19" i="2"/>
  <c r="J19" i="2" s="1"/>
  <c r="F19" i="2"/>
  <c r="G19" i="2" s="1"/>
  <c r="H19" i="2" s="1"/>
  <c r="O18" i="2"/>
  <c r="P18" i="2" s="1"/>
  <c r="Q18" i="2" s="1"/>
  <c r="L18" i="2"/>
  <c r="I18" i="2"/>
  <c r="J18" i="2" s="1"/>
  <c r="F18" i="2"/>
  <c r="G18" i="2" s="1"/>
  <c r="P17" i="2"/>
  <c r="O17" i="2"/>
  <c r="Q17" i="2" s="1"/>
  <c r="L17" i="2"/>
  <c r="M17" i="2" s="1"/>
  <c r="I17" i="2"/>
  <c r="J17" i="2" s="1"/>
  <c r="F17" i="2"/>
  <c r="G17" i="2" s="1"/>
  <c r="H17" i="2" s="1"/>
  <c r="G19" i="1"/>
  <c r="H19" i="1" s="1"/>
  <c r="F70" i="1"/>
  <c r="G70" i="1" s="1"/>
  <c r="H70" i="1" s="1"/>
  <c r="I70" i="1"/>
  <c r="J70" i="1" s="1"/>
  <c r="L70" i="1"/>
  <c r="M70" i="1" s="1"/>
  <c r="O70" i="1"/>
  <c r="P70" i="1" s="1"/>
  <c r="Q70" i="1" s="1"/>
  <c r="F71" i="1"/>
  <c r="G71" i="1" s="1"/>
  <c r="H71" i="1" s="1"/>
  <c r="I71" i="1"/>
  <c r="J71" i="1" s="1"/>
  <c r="L71" i="1"/>
  <c r="M71" i="1" s="1"/>
  <c r="O71" i="1"/>
  <c r="P71" i="1" s="1"/>
  <c r="Q71" i="1" s="1"/>
  <c r="F72" i="1"/>
  <c r="G72" i="1" s="1"/>
  <c r="H72" i="1" s="1"/>
  <c r="I72" i="1"/>
  <c r="J72" i="1" s="1"/>
  <c r="L72" i="1"/>
  <c r="O72" i="1"/>
  <c r="P72" i="1" s="1"/>
  <c r="Q72" i="1" s="1"/>
  <c r="F73" i="1"/>
  <c r="G73" i="1" s="1"/>
  <c r="H73" i="1" s="1"/>
  <c r="I73" i="1"/>
  <c r="J73" i="1" s="1"/>
  <c r="L73" i="1"/>
  <c r="M73" i="1" s="1"/>
  <c r="O73" i="1"/>
  <c r="P73" i="1" s="1"/>
  <c r="F74" i="1"/>
  <c r="G74" i="1" s="1"/>
  <c r="H74" i="1" s="1"/>
  <c r="I74" i="1"/>
  <c r="J74" i="1" s="1"/>
  <c r="L74" i="1"/>
  <c r="M74" i="1" s="1"/>
  <c r="O74" i="1"/>
  <c r="P74" i="1" s="1"/>
  <c r="Q74" i="1" s="1"/>
  <c r="F75" i="1"/>
  <c r="G75" i="1" s="1"/>
  <c r="H75" i="1" s="1"/>
  <c r="I75" i="1"/>
  <c r="J75" i="1" s="1"/>
  <c r="L75" i="1"/>
  <c r="M75" i="1" s="1"/>
  <c r="O75" i="1"/>
  <c r="P75" i="1" s="1"/>
  <c r="F76" i="1"/>
  <c r="G76" i="1" s="1"/>
  <c r="H76" i="1" s="1"/>
  <c r="I76" i="1"/>
  <c r="J76" i="1" s="1"/>
  <c r="L76" i="1"/>
  <c r="M76" i="1" s="1"/>
  <c r="O76" i="1"/>
  <c r="P76" i="1" s="1"/>
  <c r="Q76" i="1" s="1"/>
  <c r="F77" i="1"/>
  <c r="G77" i="1" s="1"/>
  <c r="H77" i="1" s="1"/>
  <c r="I77" i="1"/>
  <c r="J77" i="1" s="1"/>
  <c r="L77" i="1"/>
  <c r="M77" i="1" s="1"/>
  <c r="O77" i="1"/>
  <c r="P77" i="1" s="1"/>
  <c r="Q77" i="1" s="1"/>
  <c r="F78" i="1"/>
  <c r="G78" i="1" s="1"/>
  <c r="H78" i="1" s="1"/>
  <c r="I78" i="1"/>
  <c r="J78" i="1" s="1"/>
  <c r="L78" i="1"/>
  <c r="M78" i="1" s="1"/>
  <c r="O78" i="1"/>
  <c r="P78" i="1" s="1"/>
  <c r="Q78" i="1" s="1"/>
  <c r="F79" i="1"/>
  <c r="G79" i="1" s="1"/>
  <c r="H79" i="1" s="1"/>
  <c r="I79" i="1"/>
  <c r="J79" i="1" s="1"/>
  <c r="L79" i="1"/>
  <c r="M79" i="1" s="1"/>
  <c r="O79" i="1"/>
  <c r="P79" i="1" s="1"/>
  <c r="Q79" i="1" s="1"/>
  <c r="F80" i="1"/>
  <c r="G80" i="1" s="1"/>
  <c r="H80" i="1" s="1"/>
  <c r="I80" i="1"/>
  <c r="J80" i="1" s="1"/>
  <c r="L80" i="1"/>
  <c r="O80" i="1"/>
  <c r="P80" i="1" s="1"/>
  <c r="Q80" i="1" s="1"/>
  <c r="F81" i="1"/>
  <c r="G81" i="1" s="1"/>
  <c r="H81" i="1" s="1"/>
  <c r="I81" i="1"/>
  <c r="J81" i="1" s="1"/>
  <c r="L81" i="1"/>
  <c r="M81" i="1" s="1"/>
  <c r="O81" i="1"/>
  <c r="P81" i="1" s="1"/>
  <c r="F82" i="1"/>
  <c r="G82" i="1" s="1"/>
  <c r="H82" i="1" s="1"/>
  <c r="I82" i="1"/>
  <c r="J82" i="1" s="1"/>
  <c r="L82" i="1"/>
  <c r="M82" i="1" s="1"/>
  <c r="O82" i="1"/>
  <c r="P82" i="1" s="1"/>
  <c r="Q82" i="1" s="1"/>
  <c r="F83" i="1"/>
  <c r="G83" i="1" s="1"/>
  <c r="H83" i="1" s="1"/>
  <c r="I83" i="1"/>
  <c r="J83" i="1" s="1"/>
  <c r="L83" i="1"/>
  <c r="M83" i="1" s="1"/>
  <c r="O83" i="1"/>
  <c r="P83" i="1" s="1"/>
  <c r="F84" i="1"/>
  <c r="G84" i="1" s="1"/>
  <c r="H84" i="1" s="1"/>
  <c r="I84" i="1"/>
  <c r="J84" i="1" s="1"/>
  <c r="L84" i="1"/>
  <c r="M84" i="1" s="1"/>
  <c r="O84" i="1"/>
  <c r="P84" i="1" s="1"/>
  <c r="Q84" i="1" s="1"/>
  <c r="F85" i="1"/>
  <c r="G85" i="1" s="1"/>
  <c r="H85" i="1" s="1"/>
  <c r="I85" i="1"/>
  <c r="J85" i="1" s="1"/>
  <c r="L85" i="1"/>
  <c r="M85" i="1" s="1"/>
  <c r="O85" i="1"/>
  <c r="P85" i="1" s="1"/>
  <c r="Q85" i="1" s="1"/>
  <c r="F86" i="1"/>
  <c r="G86" i="1" s="1"/>
  <c r="H86" i="1" s="1"/>
  <c r="I86" i="1"/>
  <c r="J86" i="1" s="1"/>
  <c r="L86" i="1"/>
  <c r="M86" i="1" s="1"/>
  <c r="O86" i="1"/>
  <c r="P86" i="1" s="1"/>
  <c r="Q86" i="1" s="1"/>
  <c r="F87" i="1"/>
  <c r="G87" i="1" s="1"/>
  <c r="H87" i="1" s="1"/>
  <c r="I87" i="1"/>
  <c r="J87" i="1" s="1"/>
  <c r="L87" i="1"/>
  <c r="M87" i="1" s="1"/>
  <c r="O87" i="1"/>
  <c r="P87" i="1" s="1"/>
  <c r="Q87" i="1" s="1"/>
  <c r="F88" i="1"/>
  <c r="G88" i="1" s="1"/>
  <c r="H88" i="1" s="1"/>
  <c r="I88" i="1"/>
  <c r="J88" i="1" s="1"/>
  <c r="L88" i="1"/>
  <c r="O88" i="1"/>
  <c r="P88" i="1" s="1"/>
  <c r="Q88" i="1" s="1"/>
  <c r="F89" i="1"/>
  <c r="G89" i="1" s="1"/>
  <c r="H89" i="1" s="1"/>
  <c r="I89" i="1"/>
  <c r="J89" i="1" s="1"/>
  <c r="L89" i="1"/>
  <c r="M89" i="1" s="1"/>
  <c r="O89" i="1"/>
  <c r="P89" i="1" s="1"/>
  <c r="Q89" i="1" s="1"/>
  <c r="F90" i="1"/>
  <c r="G90" i="1" s="1"/>
  <c r="H90" i="1" s="1"/>
  <c r="I90" i="1"/>
  <c r="J90" i="1" s="1"/>
  <c r="L90" i="1"/>
  <c r="M90" i="1" s="1"/>
  <c r="O90" i="1"/>
  <c r="P90" i="1" s="1"/>
  <c r="Q90" i="1" s="1"/>
  <c r="O69" i="1"/>
  <c r="L69" i="1"/>
  <c r="M69" i="1" s="1"/>
  <c r="N69" i="1" s="1"/>
  <c r="I69" i="1"/>
  <c r="F69" i="1"/>
  <c r="G69" i="1" s="1"/>
  <c r="H69" i="1" s="1"/>
  <c r="F38" i="1"/>
  <c r="G38" i="1" s="1"/>
  <c r="H38" i="1" s="1"/>
  <c r="I38" i="1"/>
  <c r="J38" i="1" s="1"/>
  <c r="L38" i="1"/>
  <c r="M38" i="1" s="1"/>
  <c r="O38" i="1"/>
  <c r="P38" i="1" s="1"/>
  <c r="Q38" i="1" s="1"/>
  <c r="F39" i="1"/>
  <c r="G39" i="1" s="1"/>
  <c r="H39" i="1" s="1"/>
  <c r="I39" i="1"/>
  <c r="J39" i="1" s="1"/>
  <c r="L39" i="1"/>
  <c r="M39" i="1" s="1"/>
  <c r="O39" i="1"/>
  <c r="P39" i="1" s="1"/>
  <c r="Q39" i="1" s="1"/>
  <c r="F40" i="1"/>
  <c r="G40" i="1" s="1"/>
  <c r="H40" i="1" s="1"/>
  <c r="I40" i="1"/>
  <c r="J40" i="1" s="1"/>
  <c r="L40" i="1"/>
  <c r="M40" i="1" s="1"/>
  <c r="O40" i="1"/>
  <c r="P40" i="1" s="1"/>
  <c r="Q40" i="1" s="1"/>
  <c r="F41" i="1"/>
  <c r="G41" i="1" s="1"/>
  <c r="H41" i="1" s="1"/>
  <c r="I41" i="1"/>
  <c r="J41" i="1" s="1"/>
  <c r="L41" i="1"/>
  <c r="M41" i="1" s="1"/>
  <c r="O41" i="1"/>
  <c r="P41" i="1" s="1"/>
  <c r="F42" i="1"/>
  <c r="G42" i="1" s="1"/>
  <c r="H42" i="1" s="1"/>
  <c r="I42" i="1"/>
  <c r="J42" i="1" s="1"/>
  <c r="L42" i="1"/>
  <c r="M42" i="1" s="1"/>
  <c r="O42" i="1"/>
  <c r="P42" i="1" s="1"/>
  <c r="Q42" i="1" s="1"/>
  <c r="F43" i="1"/>
  <c r="G43" i="1" s="1"/>
  <c r="H43" i="1" s="1"/>
  <c r="I43" i="1"/>
  <c r="J43" i="1" s="1"/>
  <c r="L43" i="1"/>
  <c r="M43" i="1" s="1"/>
  <c r="O43" i="1"/>
  <c r="P43" i="1" s="1"/>
  <c r="Q43" i="1" s="1"/>
  <c r="F44" i="1"/>
  <c r="G44" i="1" s="1"/>
  <c r="H44" i="1" s="1"/>
  <c r="I44" i="1"/>
  <c r="J44" i="1" s="1"/>
  <c r="L44" i="1"/>
  <c r="M44" i="1" s="1"/>
  <c r="O44" i="1"/>
  <c r="P44" i="1" s="1"/>
  <c r="Q44" i="1" s="1"/>
  <c r="F45" i="1"/>
  <c r="G45" i="1" s="1"/>
  <c r="H45" i="1" s="1"/>
  <c r="I45" i="1"/>
  <c r="J45" i="1" s="1"/>
  <c r="L45" i="1"/>
  <c r="M45" i="1" s="1"/>
  <c r="O45" i="1"/>
  <c r="P45" i="1" s="1"/>
  <c r="Q45" i="1" s="1"/>
  <c r="F46" i="1"/>
  <c r="G46" i="1" s="1"/>
  <c r="H46" i="1" s="1"/>
  <c r="I46" i="1"/>
  <c r="J46" i="1" s="1"/>
  <c r="L46" i="1"/>
  <c r="M46" i="1" s="1"/>
  <c r="O46" i="1"/>
  <c r="P46" i="1" s="1"/>
  <c r="Q46" i="1" s="1"/>
  <c r="F47" i="1"/>
  <c r="G47" i="1" s="1"/>
  <c r="H47" i="1" s="1"/>
  <c r="I47" i="1"/>
  <c r="J47" i="1" s="1"/>
  <c r="L47" i="1"/>
  <c r="M47" i="1" s="1"/>
  <c r="N47" i="1" s="1"/>
  <c r="O47" i="1"/>
  <c r="P47" i="1" s="1"/>
  <c r="Q47" i="1" s="1"/>
  <c r="F48" i="1"/>
  <c r="G48" i="1" s="1"/>
  <c r="H48" i="1" s="1"/>
  <c r="I48" i="1"/>
  <c r="J48" i="1" s="1"/>
  <c r="L48" i="1"/>
  <c r="M48" i="1" s="1"/>
  <c r="O48" i="1"/>
  <c r="P48" i="1" s="1"/>
  <c r="Q48" i="1" s="1"/>
  <c r="F49" i="1"/>
  <c r="G49" i="1" s="1"/>
  <c r="H49" i="1" s="1"/>
  <c r="I49" i="1"/>
  <c r="J49" i="1" s="1"/>
  <c r="L49" i="1"/>
  <c r="M49" i="1" s="1"/>
  <c r="O49" i="1"/>
  <c r="P49" i="1" s="1"/>
  <c r="F50" i="1"/>
  <c r="G50" i="1" s="1"/>
  <c r="H50" i="1" s="1"/>
  <c r="I50" i="1"/>
  <c r="J50" i="1" s="1"/>
  <c r="L50" i="1"/>
  <c r="M50" i="1" s="1"/>
  <c r="O50" i="1"/>
  <c r="P50" i="1" s="1"/>
  <c r="Q50" i="1" s="1"/>
  <c r="F51" i="1"/>
  <c r="G51" i="1" s="1"/>
  <c r="H51" i="1" s="1"/>
  <c r="I51" i="1"/>
  <c r="J51" i="1" s="1"/>
  <c r="L51" i="1"/>
  <c r="M51" i="1" s="1"/>
  <c r="O51" i="1"/>
  <c r="P51" i="1" s="1"/>
  <c r="F52" i="1"/>
  <c r="G52" i="1" s="1"/>
  <c r="H52" i="1" s="1"/>
  <c r="I52" i="1"/>
  <c r="J52" i="1" s="1"/>
  <c r="L52" i="1"/>
  <c r="M52" i="1" s="1"/>
  <c r="O52" i="1"/>
  <c r="P52" i="1" s="1"/>
  <c r="Q52" i="1" s="1"/>
  <c r="F53" i="1"/>
  <c r="G53" i="1" s="1"/>
  <c r="H53" i="1" s="1"/>
  <c r="I53" i="1"/>
  <c r="J53" i="1" s="1"/>
  <c r="L53" i="1"/>
  <c r="M53" i="1" s="1"/>
  <c r="O53" i="1"/>
  <c r="P53" i="1" s="1"/>
  <c r="Q53" i="1" s="1"/>
  <c r="F54" i="1"/>
  <c r="G54" i="1" s="1"/>
  <c r="H54" i="1" s="1"/>
  <c r="I54" i="1"/>
  <c r="J54" i="1" s="1"/>
  <c r="L54" i="1"/>
  <c r="M54" i="1" s="1"/>
  <c r="O54" i="1"/>
  <c r="P54" i="1" s="1"/>
  <c r="Q54" i="1" s="1"/>
  <c r="F55" i="1"/>
  <c r="G55" i="1" s="1"/>
  <c r="H55" i="1" s="1"/>
  <c r="I55" i="1"/>
  <c r="J55" i="1" s="1"/>
  <c r="L55" i="1"/>
  <c r="M55" i="1" s="1"/>
  <c r="O55" i="1"/>
  <c r="P55" i="1" s="1"/>
  <c r="F56" i="1"/>
  <c r="G56" i="1" s="1"/>
  <c r="H56" i="1" s="1"/>
  <c r="I56" i="1"/>
  <c r="J56" i="1" s="1"/>
  <c r="L56" i="1"/>
  <c r="M56" i="1" s="1"/>
  <c r="O56" i="1"/>
  <c r="P56" i="1" s="1"/>
  <c r="Q56" i="1" s="1"/>
  <c r="F57" i="1"/>
  <c r="G57" i="1" s="1"/>
  <c r="H57" i="1" s="1"/>
  <c r="I57" i="1"/>
  <c r="J57" i="1" s="1"/>
  <c r="L57" i="1"/>
  <c r="M57" i="1" s="1"/>
  <c r="N57" i="1" s="1"/>
  <c r="O57" i="1"/>
  <c r="P57" i="1" s="1"/>
  <c r="F58" i="1"/>
  <c r="G58" i="1" s="1"/>
  <c r="H58" i="1" s="1"/>
  <c r="I58" i="1"/>
  <c r="J58" i="1" s="1"/>
  <c r="L58" i="1"/>
  <c r="M58" i="1" s="1"/>
  <c r="O58" i="1"/>
  <c r="P58" i="1" s="1"/>
  <c r="Q58" i="1" s="1"/>
  <c r="F59" i="1"/>
  <c r="G59" i="1" s="1"/>
  <c r="H59" i="1" s="1"/>
  <c r="I59" i="1"/>
  <c r="J59" i="1" s="1"/>
  <c r="L59" i="1"/>
  <c r="M59" i="1" s="1"/>
  <c r="O59" i="1"/>
  <c r="P59" i="1" s="1"/>
  <c r="F60" i="1"/>
  <c r="G60" i="1" s="1"/>
  <c r="H60" i="1" s="1"/>
  <c r="I60" i="1"/>
  <c r="J60" i="1" s="1"/>
  <c r="L60" i="1"/>
  <c r="M60" i="1" s="1"/>
  <c r="O60" i="1"/>
  <c r="P60" i="1" s="1"/>
  <c r="Q60" i="1" s="1"/>
  <c r="F61" i="1"/>
  <c r="G61" i="1" s="1"/>
  <c r="H61" i="1" s="1"/>
  <c r="I61" i="1"/>
  <c r="J61" i="1" s="1"/>
  <c r="L61" i="1"/>
  <c r="M61" i="1" s="1"/>
  <c r="O61" i="1"/>
  <c r="P61" i="1" s="1"/>
  <c r="Q61" i="1" s="1"/>
  <c r="F62" i="1"/>
  <c r="G62" i="1" s="1"/>
  <c r="H62" i="1" s="1"/>
  <c r="I62" i="1"/>
  <c r="J62" i="1" s="1"/>
  <c r="L62" i="1"/>
  <c r="M62" i="1" s="1"/>
  <c r="O62" i="1"/>
  <c r="P62" i="1" s="1"/>
  <c r="Q62" i="1" s="1"/>
  <c r="F63" i="1"/>
  <c r="G63" i="1" s="1"/>
  <c r="H63" i="1" s="1"/>
  <c r="I63" i="1"/>
  <c r="J63" i="1" s="1"/>
  <c r="L63" i="1"/>
  <c r="M63" i="1" s="1"/>
  <c r="O63" i="1"/>
  <c r="P63" i="1" s="1"/>
  <c r="F64" i="1"/>
  <c r="G64" i="1" s="1"/>
  <c r="H64" i="1" s="1"/>
  <c r="I64" i="1"/>
  <c r="J64" i="1" s="1"/>
  <c r="L64" i="1"/>
  <c r="M64" i="1" s="1"/>
  <c r="O64" i="1"/>
  <c r="P64" i="1" s="1"/>
  <c r="Q64" i="1" s="1"/>
  <c r="F65" i="1"/>
  <c r="G65" i="1" s="1"/>
  <c r="H65" i="1" s="1"/>
  <c r="I65" i="1"/>
  <c r="J65" i="1" s="1"/>
  <c r="L65" i="1"/>
  <c r="M65" i="1" s="1"/>
  <c r="N65" i="1" s="1"/>
  <c r="O65" i="1"/>
  <c r="F66" i="1"/>
  <c r="G66" i="1" s="1"/>
  <c r="H66" i="1" s="1"/>
  <c r="I66" i="1"/>
  <c r="J66" i="1" s="1"/>
  <c r="L66" i="1"/>
  <c r="M66" i="1" s="1"/>
  <c r="O66" i="1"/>
  <c r="P66" i="1" s="1"/>
  <c r="Q66" i="1" s="1"/>
  <c r="F67" i="1"/>
  <c r="G67" i="1" s="1"/>
  <c r="H67" i="1" s="1"/>
  <c r="I67" i="1"/>
  <c r="J67" i="1" s="1"/>
  <c r="L67" i="1"/>
  <c r="M67" i="1" s="1"/>
  <c r="O67" i="1"/>
  <c r="P67" i="1" s="1"/>
  <c r="F68" i="1"/>
  <c r="G68" i="1" s="1"/>
  <c r="H68" i="1" s="1"/>
  <c r="I68" i="1"/>
  <c r="J68" i="1" s="1"/>
  <c r="L68" i="1"/>
  <c r="M68" i="1" s="1"/>
  <c r="O68" i="1"/>
  <c r="P68" i="1" s="1"/>
  <c r="Q68" i="1" s="1"/>
  <c r="O37" i="1"/>
  <c r="L37" i="1"/>
  <c r="I37" i="1"/>
  <c r="F37" i="1"/>
  <c r="G37" i="1" s="1"/>
  <c r="H37" i="1" s="1"/>
  <c r="F24" i="1"/>
  <c r="G24" i="1" s="1"/>
  <c r="H24" i="1" s="1"/>
  <c r="I24" i="1"/>
  <c r="J24" i="1" s="1"/>
  <c r="L24" i="1"/>
  <c r="M24" i="1" s="1"/>
  <c r="N24" i="1" s="1"/>
  <c r="O24" i="1"/>
  <c r="P24" i="1" s="1"/>
  <c r="Q24" i="1" s="1"/>
  <c r="F25" i="1"/>
  <c r="G25" i="1" s="1"/>
  <c r="H25" i="1" s="1"/>
  <c r="I25" i="1"/>
  <c r="J25" i="1" s="1"/>
  <c r="L25" i="1"/>
  <c r="M25" i="1" s="1"/>
  <c r="N25" i="1" s="1"/>
  <c r="O25" i="1"/>
  <c r="P25" i="1" s="1"/>
  <c r="F26" i="1"/>
  <c r="G26" i="1" s="1"/>
  <c r="H26" i="1" s="1"/>
  <c r="I26" i="1"/>
  <c r="J26" i="1" s="1"/>
  <c r="L26" i="1"/>
  <c r="M26" i="1" s="1"/>
  <c r="N26" i="1" s="1"/>
  <c r="O26" i="1"/>
  <c r="P26" i="1" s="1"/>
  <c r="Q26" i="1" s="1"/>
  <c r="F27" i="1"/>
  <c r="G27" i="1" s="1"/>
  <c r="H27" i="1" s="1"/>
  <c r="I27" i="1"/>
  <c r="J27" i="1" s="1"/>
  <c r="L27" i="1"/>
  <c r="M27" i="1" s="1"/>
  <c r="O27" i="1"/>
  <c r="P27" i="1" s="1"/>
  <c r="Q27" i="1" s="1"/>
  <c r="F28" i="1"/>
  <c r="G28" i="1" s="1"/>
  <c r="H28" i="1" s="1"/>
  <c r="I28" i="1"/>
  <c r="L28" i="1"/>
  <c r="M28" i="1" s="1"/>
  <c r="N28" i="1" s="1"/>
  <c r="O28" i="1"/>
  <c r="P28" i="1" s="1"/>
  <c r="Q28" i="1" s="1"/>
  <c r="F29" i="1"/>
  <c r="G29" i="1" s="1"/>
  <c r="H29" i="1" s="1"/>
  <c r="I29" i="1"/>
  <c r="J29" i="1" s="1"/>
  <c r="L29" i="1"/>
  <c r="M29" i="1" s="1"/>
  <c r="O29" i="1"/>
  <c r="F30" i="1"/>
  <c r="G30" i="1" s="1"/>
  <c r="H30" i="1" s="1"/>
  <c r="I30" i="1"/>
  <c r="J30" i="1" s="1"/>
  <c r="L30" i="1"/>
  <c r="M30" i="1" s="1"/>
  <c r="N30" i="1" s="1"/>
  <c r="O30" i="1"/>
  <c r="P30" i="1" s="1"/>
  <c r="Q30" i="1" s="1"/>
  <c r="F31" i="1"/>
  <c r="G31" i="1" s="1"/>
  <c r="H31" i="1" s="1"/>
  <c r="I31" i="1"/>
  <c r="J31" i="1" s="1"/>
  <c r="L31" i="1"/>
  <c r="M31" i="1" s="1"/>
  <c r="N31" i="1" s="1"/>
  <c r="O31" i="1"/>
  <c r="P31" i="1" s="1"/>
  <c r="F32" i="1"/>
  <c r="G32" i="1" s="1"/>
  <c r="H32" i="1" s="1"/>
  <c r="I32" i="1"/>
  <c r="J32" i="1" s="1"/>
  <c r="L32" i="1"/>
  <c r="M32" i="1" s="1"/>
  <c r="N32" i="1" s="1"/>
  <c r="O32" i="1"/>
  <c r="P32" i="1" s="1"/>
  <c r="Q32" i="1" s="1"/>
  <c r="F33" i="1"/>
  <c r="G33" i="1" s="1"/>
  <c r="H33" i="1" s="1"/>
  <c r="I33" i="1"/>
  <c r="J33" i="1" s="1"/>
  <c r="L33" i="1"/>
  <c r="M33" i="1" s="1"/>
  <c r="N33" i="1" s="1"/>
  <c r="O33" i="1"/>
  <c r="P33" i="1" s="1"/>
  <c r="F34" i="1"/>
  <c r="G34" i="1" s="1"/>
  <c r="I34" i="1"/>
  <c r="J34" i="1" s="1"/>
  <c r="L34" i="1"/>
  <c r="M34" i="1" s="1"/>
  <c r="N34" i="1" s="1"/>
  <c r="O34" i="1"/>
  <c r="P34" i="1" s="1"/>
  <c r="Q34" i="1" s="1"/>
  <c r="F35" i="1"/>
  <c r="G35" i="1" s="1"/>
  <c r="H35" i="1" s="1"/>
  <c r="I35" i="1"/>
  <c r="J35" i="1" s="1"/>
  <c r="L35" i="1"/>
  <c r="M35" i="1" s="1"/>
  <c r="O35" i="1"/>
  <c r="P35" i="1" s="1"/>
  <c r="Q35" i="1" s="1"/>
  <c r="F36" i="1"/>
  <c r="G36" i="1" s="1"/>
  <c r="H36" i="1" s="1"/>
  <c r="I36" i="1"/>
  <c r="L36" i="1"/>
  <c r="M36" i="1" s="1"/>
  <c r="N36" i="1" s="1"/>
  <c r="O36" i="1"/>
  <c r="P36" i="1" s="1"/>
  <c r="Q36" i="1" s="1"/>
  <c r="O23" i="1"/>
  <c r="P23" i="1" s="1"/>
  <c r="Q23" i="1" s="1"/>
  <c r="L23" i="1"/>
  <c r="M23" i="1" s="1"/>
  <c r="N23" i="1" s="1"/>
  <c r="I23" i="1"/>
  <c r="F23" i="1"/>
  <c r="G23" i="1" s="1"/>
  <c r="H23" i="1" s="1"/>
  <c r="O17" i="1"/>
  <c r="P17" i="1" s="1"/>
  <c r="L17" i="1"/>
  <c r="I17" i="1"/>
  <c r="F17" i="1"/>
  <c r="G17" i="1" s="1"/>
  <c r="H17" i="1" s="1"/>
  <c r="F21" i="1"/>
  <c r="G21" i="1" s="1"/>
  <c r="H21" i="1" s="1"/>
  <c r="I21" i="1"/>
  <c r="J21" i="1" s="1"/>
  <c r="L21" i="1"/>
  <c r="M21" i="1" s="1"/>
  <c r="O21" i="1"/>
  <c r="L20" i="1"/>
  <c r="M20" i="1" s="1"/>
  <c r="F20" i="1"/>
  <c r="O20" i="1"/>
  <c r="P20" i="1" s="1"/>
  <c r="I20" i="1"/>
  <c r="J20" i="1" s="1"/>
  <c r="M18" i="2" l="1"/>
  <c r="N18" i="2" s="1"/>
  <c r="F22" i="2"/>
  <c r="J21" i="2"/>
  <c r="K21" i="2" s="1"/>
  <c r="K24" i="2"/>
  <c r="J26" i="2"/>
  <c r="K26" i="2" s="1"/>
  <c r="M28" i="2"/>
  <c r="N28" i="2" s="1"/>
  <c r="M29" i="2"/>
  <c r="N29" i="2" s="1"/>
  <c r="Q30" i="2"/>
  <c r="K32" i="2"/>
  <c r="M33" i="2"/>
  <c r="N33" i="2" s="1"/>
  <c r="M35" i="2"/>
  <c r="N35" i="2" s="1"/>
  <c r="Q36" i="2"/>
  <c r="M37" i="2"/>
  <c r="N37" i="2" s="1"/>
  <c r="M39" i="2"/>
  <c r="N39" i="2" s="1"/>
  <c r="Q40" i="2"/>
  <c r="M41" i="2"/>
  <c r="N41" i="2" s="1"/>
  <c r="M43" i="2"/>
  <c r="N43" i="2" s="1"/>
  <c r="Q44" i="2"/>
  <c r="M45" i="2"/>
  <c r="N45" i="2" s="1"/>
  <c r="P46" i="2"/>
  <c r="Q46" i="2"/>
  <c r="N47" i="2"/>
  <c r="N49" i="2"/>
  <c r="M50" i="2"/>
  <c r="N50" i="2"/>
  <c r="P54" i="2"/>
  <c r="Q54" i="2"/>
  <c r="N55" i="2"/>
  <c r="P62" i="2"/>
  <c r="Q62" i="2" s="1"/>
  <c r="K19" i="2"/>
  <c r="Q20" i="2"/>
  <c r="M46" i="2"/>
  <c r="N46" i="2"/>
  <c r="P50" i="2"/>
  <c r="Q50" i="2"/>
  <c r="M54" i="2"/>
  <c r="N54" i="2"/>
  <c r="P66" i="2"/>
  <c r="Q66" i="2"/>
  <c r="E93" i="2"/>
  <c r="Q70" i="2"/>
  <c r="Q74" i="2"/>
  <c r="Q78" i="2"/>
  <c r="Q82" i="2"/>
  <c r="Q86" i="2"/>
  <c r="G17" i="4"/>
  <c r="G22" i="4" s="1"/>
  <c r="J17" i="4"/>
  <c r="K17" i="4" s="1"/>
  <c r="O22" i="4"/>
  <c r="J19" i="4"/>
  <c r="K19" i="4" s="1"/>
  <c r="I22" i="4"/>
  <c r="M23" i="4"/>
  <c r="P23" i="4"/>
  <c r="Q23" i="4" s="1"/>
  <c r="M24" i="4"/>
  <c r="N24" i="4" s="1"/>
  <c r="P25" i="4"/>
  <c r="Q25" i="4" s="1"/>
  <c r="M28" i="4"/>
  <c r="N28" i="4" s="1"/>
  <c r="Q30" i="4"/>
  <c r="M32" i="4"/>
  <c r="N32" i="4" s="1"/>
  <c r="M33" i="4"/>
  <c r="N33" i="4" s="1"/>
  <c r="M34" i="4"/>
  <c r="N34" i="4" s="1"/>
  <c r="N35" i="4"/>
  <c r="N36" i="4"/>
  <c r="N40" i="4"/>
  <c r="N41" i="4"/>
  <c r="N44" i="4"/>
  <c r="N46" i="4"/>
  <c r="P46" i="4"/>
  <c r="Q46" i="4"/>
  <c r="K47" i="4"/>
  <c r="N50" i="4"/>
  <c r="N52" i="4"/>
  <c r="K55" i="4"/>
  <c r="K57" i="4"/>
  <c r="E93" i="4"/>
  <c r="J22" i="4"/>
  <c r="P38" i="4"/>
  <c r="Q38" i="4" s="1"/>
  <c r="N62" i="4"/>
  <c r="K63" i="4"/>
  <c r="N67" i="4"/>
  <c r="N72" i="4"/>
  <c r="N73" i="4"/>
  <c r="N76" i="4"/>
  <c r="N80" i="4"/>
  <c r="N81" i="4"/>
  <c r="N83" i="4"/>
  <c r="N85" i="4"/>
  <c r="D93" i="4"/>
  <c r="Q64" i="4"/>
  <c r="Q70" i="4"/>
  <c r="Q78" i="4"/>
  <c r="F91" i="4"/>
  <c r="F93" i="4" s="1"/>
  <c r="G23" i="4"/>
  <c r="K60" i="4"/>
  <c r="H17" i="4"/>
  <c r="H22" i="4" s="1"/>
  <c r="M19" i="4"/>
  <c r="N19" i="4" s="1"/>
  <c r="M20" i="4"/>
  <c r="N20" i="4" s="1"/>
  <c r="J28" i="4"/>
  <c r="K28" i="4" s="1"/>
  <c r="Q34" i="4"/>
  <c r="J44" i="4"/>
  <c r="K44" i="4" s="1"/>
  <c r="Q50" i="4"/>
  <c r="J60" i="4"/>
  <c r="Q66" i="4"/>
  <c r="J76" i="4"/>
  <c r="K76" i="4" s="1"/>
  <c r="Q19" i="4"/>
  <c r="Q24" i="4"/>
  <c r="J30" i="4"/>
  <c r="K30" i="4" s="1"/>
  <c r="K32" i="4"/>
  <c r="Q36" i="4"/>
  <c r="J46" i="4"/>
  <c r="K46" i="4" s="1"/>
  <c r="K48" i="4"/>
  <c r="Q52" i="4"/>
  <c r="J62" i="4"/>
  <c r="K62" i="4" s="1"/>
  <c r="K64" i="4"/>
  <c r="Q68" i="4"/>
  <c r="J78" i="4"/>
  <c r="K78" i="4" s="1"/>
  <c r="K80" i="4"/>
  <c r="J88" i="4"/>
  <c r="K88" i="4" s="1"/>
  <c r="Q56" i="4"/>
  <c r="J86" i="4"/>
  <c r="K86" i="4" s="1"/>
  <c r="L22" i="4"/>
  <c r="L93" i="4" s="1"/>
  <c r="N17" i="4"/>
  <c r="K18" i="4"/>
  <c r="M91" i="4"/>
  <c r="Q26" i="4"/>
  <c r="Q42" i="4"/>
  <c r="Q58" i="4"/>
  <c r="K70" i="4"/>
  <c r="Q74" i="4"/>
  <c r="N21" i="4"/>
  <c r="K24" i="4"/>
  <c r="I91" i="4"/>
  <c r="I93" i="4" s="1"/>
  <c r="K36" i="4"/>
  <c r="Q40" i="4"/>
  <c r="K68" i="4"/>
  <c r="Q72" i="4"/>
  <c r="Q73" i="4"/>
  <c r="J82" i="4"/>
  <c r="K82" i="4" s="1"/>
  <c r="M18" i="4"/>
  <c r="N18" i="4" s="1"/>
  <c r="P21" i="4"/>
  <c r="P22" i="4" s="1"/>
  <c r="N23" i="4"/>
  <c r="J38" i="4"/>
  <c r="K38" i="4" s="1"/>
  <c r="K40" i="4"/>
  <c r="Q44" i="4"/>
  <c r="J54" i="4"/>
  <c r="K54" i="4" s="1"/>
  <c r="K56" i="4"/>
  <c r="Q60" i="4"/>
  <c r="J70" i="4"/>
  <c r="K72" i="4"/>
  <c r="Q76" i="4"/>
  <c r="K34" i="4"/>
  <c r="K50" i="4"/>
  <c r="K84" i="4"/>
  <c r="K52" i="4"/>
  <c r="J66" i="4"/>
  <c r="K66" i="4" s="1"/>
  <c r="Q17" i="4"/>
  <c r="O91" i="4"/>
  <c r="O93" i="4" s="1"/>
  <c r="K26" i="4"/>
  <c r="K42" i="4"/>
  <c r="K58" i="4"/>
  <c r="K74" i="4"/>
  <c r="K90" i="4"/>
  <c r="P73" i="4"/>
  <c r="P75" i="4"/>
  <c r="P77" i="4"/>
  <c r="Q77" i="4" s="1"/>
  <c r="P79" i="4"/>
  <c r="Q79" i="4" s="1"/>
  <c r="P81" i="4"/>
  <c r="Q81" i="4" s="1"/>
  <c r="P83" i="4"/>
  <c r="Q83" i="4" s="1"/>
  <c r="P85" i="4"/>
  <c r="Q85" i="4" s="1"/>
  <c r="P87" i="4"/>
  <c r="Q87" i="4" s="1"/>
  <c r="P89" i="4"/>
  <c r="Q89" i="4" s="1"/>
  <c r="H18" i="2"/>
  <c r="H22" i="2" s="1"/>
  <c r="G22" i="2"/>
  <c r="K27" i="2"/>
  <c r="K17" i="2"/>
  <c r="J22" i="2"/>
  <c r="M21" i="2"/>
  <c r="N21" i="2" s="1"/>
  <c r="I22" i="2"/>
  <c r="F91" i="2"/>
  <c r="F93" i="2" s="1"/>
  <c r="N23" i="2"/>
  <c r="P25" i="2"/>
  <c r="Q25" i="2" s="1"/>
  <c r="M26" i="2"/>
  <c r="N26" i="2" s="1"/>
  <c r="J27" i="2"/>
  <c r="P33" i="2"/>
  <c r="J36" i="2"/>
  <c r="K36" i="2" s="1"/>
  <c r="P37" i="2"/>
  <c r="Q37" i="2" s="1"/>
  <c r="J40" i="2"/>
  <c r="K40" i="2" s="1"/>
  <c r="P41" i="2"/>
  <c r="Q41" i="2" s="1"/>
  <c r="J44" i="2"/>
  <c r="K44" i="2" s="1"/>
  <c r="L91" i="2"/>
  <c r="N19" i="2"/>
  <c r="G23" i="2"/>
  <c r="O91" i="2"/>
  <c r="O93" i="2" s="1"/>
  <c r="Q28" i="2"/>
  <c r="Q34" i="2"/>
  <c r="Q38" i="2"/>
  <c r="Q42" i="2"/>
  <c r="J88" i="2"/>
  <c r="K88" i="2" s="1"/>
  <c r="I91" i="2"/>
  <c r="Q26" i="2"/>
  <c r="J28" i="2"/>
  <c r="K28" i="2" s="1"/>
  <c r="N36" i="2"/>
  <c r="J52" i="2"/>
  <c r="K52" i="2" s="1"/>
  <c r="J56" i="2"/>
  <c r="K56" i="2" s="1"/>
  <c r="J70" i="2"/>
  <c r="K70" i="2" s="1"/>
  <c r="J82" i="2"/>
  <c r="K82" i="2" s="1"/>
  <c r="K18" i="2"/>
  <c r="P19" i="2"/>
  <c r="Q19" i="2" s="1"/>
  <c r="Q22" i="2" s="1"/>
  <c r="M20" i="2"/>
  <c r="M22" i="2" s="1"/>
  <c r="J23" i="2"/>
  <c r="P29" i="2"/>
  <c r="Q29" i="2" s="1"/>
  <c r="M30" i="2"/>
  <c r="N30" i="2" s="1"/>
  <c r="J31" i="2"/>
  <c r="K31" i="2" s="1"/>
  <c r="J34" i="2"/>
  <c r="K34" i="2" s="1"/>
  <c r="J38" i="2"/>
  <c r="K38" i="2" s="1"/>
  <c r="J42" i="2"/>
  <c r="K42" i="2" s="1"/>
  <c r="P43" i="2"/>
  <c r="Q43" i="2" s="1"/>
  <c r="D93" i="2"/>
  <c r="K58" i="2"/>
  <c r="K62" i="2"/>
  <c r="K66" i="2"/>
  <c r="K86" i="2"/>
  <c r="N17" i="2"/>
  <c r="L22" i="2"/>
  <c r="Q35" i="2"/>
  <c r="Q39" i="2"/>
  <c r="N44" i="2"/>
  <c r="J46" i="2"/>
  <c r="K46" i="2" s="1"/>
  <c r="J48" i="2"/>
  <c r="K48" i="2" s="1"/>
  <c r="J72" i="2"/>
  <c r="K72" i="2" s="1"/>
  <c r="J76" i="2"/>
  <c r="K76" i="2" s="1"/>
  <c r="J78" i="2"/>
  <c r="K78" i="2" s="1"/>
  <c r="J86" i="2"/>
  <c r="K50" i="2"/>
  <c r="K54" i="2"/>
  <c r="K60" i="2"/>
  <c r="K64" i="2"/>
  <c r="K68" i="2"/>
  <c r="K74" i="2"/>
  <c r="K80" i="2"/>
  <c r="K84" i="2"/>
  <c r="N40" i="2"/>
  <c r="K90" i="2"/>
  <c r="P45" i="2"/>
  <c r="Q45" i="2" s="1"/>
  <c r="P47" i="2"/>
  <c r="Q47" i="2" s="1"/>
  <c r="P49" i="2"/>
  <c r="Q49" i="2" s="1"/>
  <c r="P51" i="2"/>
  <c r="Q51" i="2" s="1"/>
  <c r="P53" i="2"/>
  <c r="Q53" i="2" s="1"/>
  <c r="P55" i="2"/>
  <c r="Q55" i="2" s="1"/>
  <c r="P57" i="2"/>
  <c r="Q57" i="2" s="1"/>
  <c r="P59" i="2"/>
  <c r="Q59" i="2" s="1"/>
  <c r="P61" i="2"/>
  <c r="Q61" i="2" s="1"/>
  <c r="P63" i="2"/>
  <c r="Q63" i="2" s="1"/>
  <c r="P65" i="2"/>
  <c r="Q65" i="2" s="1"/>
  <c r="P67" i="2"/>
  <c r="Q67" i="2" s="1"/>
  <c r="P69" i="2"/>
  <c r="Q69" i="2" s="1"/>
  <c r="P71" i="2"/>
  <c r="Q71" i="2" s="1"/>
  <c r="P73" i="2"/>
  <c r="Q73" i="2" s="1"/>
  <c r="P75" i="2"/>
  <c r="Q75" i="2" s="1"/>
  <c r="P77" i="2"/>
  <c r="Q77" i="2" s="1"/>
  <c r="P79" i="2"/>
  <c r="Q79" i="2" s="1"/>
  <c r="P81" i="2"/>
  <c r="Q81" i="2" s="1"/>
  <c r="P83" i="2"/>
  <c r="Q83" i="2" s="1"/>
  <c r="P85" i="2"/>
  <c r="Q85" i="2" s="1"/>
  <c r="P87" i="2"/>
  <c r="Q87" i="2" s="1"/>
  <c r="P89" i="2"/>
  <c r="Q89" i="2" s="1"/>
  <c r="H34" i="1"/>
  <c r="Q33" i="1"/>
  <c r="N55" i="1"/>
  <c r="N21" i="1"/>
  <c r="Q67" i="1"/>
  <c r="N49" i="1"/>
  <c r="Q59" i="1"/>
  <c r="Q83" i="1"/>
  <c r="N29" i="1"/>
  <c r="Q51" i="1"/>
  <c r="N39" i="1"/>
  <c r="Q57" i="1"/>
  <c r="N63" i="1"/>
  <c r="N41" i="1"/>
  <c r="Q81" i="1"/>
  <c r="Q25" i="1"/>
  <c r="Q49" i="1"/>
  <c r="Q75" i="1"/>
  <c r="Q41" i="1"/>
  <c r="P29" i="1"/>
  <c r="Q29" i="1" s="1"/>
  <c r="N67" i="1"/>
  <c r="P65" i="1"/>
  <c r="Q65" i="1" s="1"/>
  <c r="K54" i="1"/>
  <c r="N89" i="1"/>
  <c r="N90" i="1"/>
  <c r="N74" i="1"/>
  <c r="N66" i="1"/>
  <c r="N58" i="1"/>
  <c r="N42" i="1"/>
  <c r="K40" i="1"/>
  <c r="N83" i="1"/>
  <c r="N75" i="1"/>
  <c r="K32" i="1"/>
  <c r="K24" i="1"/>
  <c r="N59" i="1"/>
  <c r="N51" i="1"/>
  <c r="N43" i="1"/>
  <c r="N84" i="1"/>
  <c r="N76" i="1"/>
  <c r="K62" i="1"/>
  <c r="N40" i="1"/>
  <c r="N73" i="1"/>
  <c r="K56" i="1"/>
  <c r="N50" i="1"/>
  <c r="K21" i="1"/>
  <c r="N35" i="1"/>
  <c r="N27" i="1"/>
  <c r="N68" i="1"/>
  <c r="K66" i="1"/>
  <c r="Q63" i="1"/>
  <c r="N60" i="1"/>
  <c r="K58" i="1"/>
  <c r="Q55" i="1"/>
  <c r="N52" i="1"/>
  <c r="K50" i="1"/>
  <c r="N44" i="1"/>
  <c r="K42" i="1"/>
  <c r="N85" i="1"/>
  <c r="N77" i="1"/>
  <c r="Q73" i="1"/>
  <c r="N56" i="1"/>
  <c r="N48" i="1"/>
  <c r="K46" i="1"/>
  <c r="K38" i="1"/>
  <c r="N81" i="1"/>
  <c r="K30" i="1"/>
  <c r="N82" i="1"/>
  <c r="K34" i="1"/>
  <c r="Q31" i="1"/>
  <c r="K26" i="1"/>
  <c r="N61" i="1"/>
  <c r="N53" i="1"/>
  <c r="N45" i="1"/>
  <c r="N86" i="1"/>
  <c r="N78" i="1"/>
  <c r="N70" i="1"/>
  <c r="N64" i="1"/>
  <c r="K64" i="1"/>
  <c r="K48" i="1"/>
  <c r="J36" i="1"/>
  <c r="K36" i="1" s="1"/>
  <c r="J28" i="1"/>
  <c r="K28" i="1" s="1"/>
  <c r="K68" i="1"/>
  <c r="N62" i="1"/>
  <c r="K60" i="1"/>
  <c r="N54" i="1"/>
  <c r="K52" i="1"/>
  <c r="N46" i="1"/>
  <c r="K44" i="1"/>
  <c r="N38" i="1"/>
  <c r="M88" i="1"/>
  <c r="N88" i="1" s="1"/>
  <c r="N87" i="1"/>
  <c r="M80" i="1"/>
  <c r="N80" i="1" s="1"/>
  <c r="N79" i="1"/>
  <c r="M72" i="1"/>
  <c r="N72" i="1" s="1"/>
  <c r="N71" i="1"/>
  <c r="N19" i="1"/>
  <c r="K90" i="1"/>
  <c r="K88" i="1"/>
  <c r="K86" i="1"/>
  <c r="K84" i="1"/>
  <c r="K82" i="1"/>
  <c r="K80" i="1"/>
  <c r="K78" i="1"/>
  <c r="K76" i="1"/>
  <c r="K74" i="1"/>
  <c r="K72" i="1"/>
  <c r="K70" i="1"/>
  <c r="K89" i="1"/>
  <c r="K87" i="1"/>
  <c r="K85" i="1"/>
  <c r="K83" i="1"/>
  <c r="K81" i="1"/>
  <c r="K79" i="1"/>
  <c r="K77" i="1"/>
  <c r="K75" i="1"/>
  <c r="K73" i="1"/>
  <c r="K71" i="1"/>
  <c r="J69" i="1"/>
  <c r="K69" i="1" s="1"/>
  <c r="P69" i="1"/>
  <c r="Q69" i="1" s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P37" i="1"/>
  <c r="Q37" i="1" s="1"/>
  <c r="J37" i="1"/>
  <c r="K37" i="1" s="1"/>
  <c r="M37" i="1"/>
  <c r="N37" i="1" s="1"/>
  <c r="K35" i="1"/>
  <c r="K33" i="1"/>
  <c r="K31" i="1"/>
  <c r="K29" i="1"/>
  <c r="K27" i="1"/>
  <c r="K25" i="1"/>
  <c r="J23" i="1"/>
  <c r="K23" i="1" s="1"/>
  <c r="Q17" i="1"/>
  <c r="J17" i="1"/>
  <c r="K17" i="1" s="1"/>
  <c r="M17" i="1"/>
  <c r="N17" i="1" s="1"/>
  <c r="K19" i="1"/>
  <c r="P21" i="1"/>
  <c r="Q21" i="1" s="1"/>
  <c r="E91" i="1"/>
  <c r="D91" i="1"/>
  <c r="E22" i="1"/>
  <c r="D22" i="1"/>
  <c r="Q20" i="1"/>
  <c r="K20" i="1"/>
  <c r="G20" i="1"/>
  <c r="H20" i="1" s="1"/>
  <c r="O18" i="1"/>
  <c r="P18" i="1" s="1"/>
  <c r="L18" i="1"/>
  <c r="M18" i="1" s="1"/>
  <c r="I18" i="1"/>
  <c r="J18" i="1" s="1"/>
  <c r="F18" i="1"/>
  <c r="G18" i="1" s="1"/>
  <c r="H18" i="1" s="1"/>
  <c r="J91" i="2" l="1"/>
  <c r="J93" i="2" s="1"/>
  <c r="M91" i="2"/>
  <c r="Q21" i="4"/>
  <c r="P91" i="2"/>
  <c r="Q33" i="2"/>
  <c r="Q91" i="2" s="1"/>
  <c r="Q93" i="2" s="1"/>
  <c r="K22" i="2"/>
  <c r="P91" i="4"/>
  <c r="P93" i="4" s="1"/>
  <c r="N91" i="4"/>
  <c r="N93" i="4" s="1"/>
  <c r="K22" i="4"/>
  <c r="K91" i="4"/>
  <c r="K93" i="4" s="1"/>
  <c r="J91" i="4"/>
  <c r="J93" i="4" s="1"/>
  <c r="Q22" i="4"/>
  <c r="Q75" i="4"/>
  <c r="Q91" i="4" s="1"/>
  <c r="Q93" i="4" s="1"/>
  <c r="G91" i="4"/>
  <c r="G93" i="4" s="1"/>
  <c r="H23" i="4"/>
  <c r="H91" i="4" s="1"/>
  <c r="H93" i="4" s="1"/>
  <c r="M22" i="4"/>
  <c r="M93" i="4" s="1"/>
  <c r="N22" i="4"/>
  <c r="P22" i="2"/>
  <c r="P93" i="2" s="1"/>
  <c r="L93" i="2"/>
  <c r="I93" i="2"/>
  <c r="K23" i="2"/>
  <c r="K91" i="2" s="1"/>
  <c r="K93" i="2" s="1"/>
  <c r="N91" i="2"/>
  <c r="N20" i="2"/>
  <c r="M93" i="2"/>
  <c r="N22" i="2"/>
  <c r="G91" i="2"/>
  <c r="G93" i="2" s="1"/>
  <c r="H23" i="2"/>
  <c r="H91" i="2" s="1"/>
  <c r="H93" i="2" s="1"/>
  <c r="D93" i="1"/>
  <c r="J22" i="1"/>
  <c r="E93" i="1"/>
  <c r="L91" i="1"/>
  <c r="I91" i="1"/>
  <c r="F22" i="1"/>
  <c r="Q18" i="1"/>
  <c r="I22" i="1"/>
  <c r="K18" i="1"/>
  <c r="K22" i="1" s="1"/>
  <c r="M22" i="1"/>
  <c r="G22" i="1"/>
  <c r="F91" i="1"/>
  <c r="O91" i="1"/>
  <c r="H22" i="1"/>
  <c r="N18" i="1"/>
  <c r="L22" i="1"/>
  <c r="O22" i="1"/>
  <c r="N93" i="2" l="1"/>
  <c r="M91" i="1"/>
  <c r="M93" i="1" s="1"/>
  <c r="N91" i="1"/>
  <c r="J91" i="1"/>
  <c r="J93" i="1" s="1"/>
  <c r="L93" i="1"/>
  <c r="I93" i="1"/>
  <c r="Q22" i="1"/>
  <c r="P22" i="1"/>
  <c r="F93" i="1"/>
  <c r="O93" i="1"/>
  <c r="K91" i="1"/>
  <c r="K93" i="1" s="1"/>
  <c r="P91" i="1"/>
  <c r="N20" i="1"/>
  <c r="N22" i="1" s="1"/>
  <c r="Q91" i="1"/>
  <c r="G91" i="1"/>
  <c r="G93" i="1" s="1"/>
  <c r="H91" i="1"/>
  <c r="H93" i="1" s="1"/>
  <c r="N93" i="1" l="1"/>
  <c r="Q93" i="1"/>
  <c r="P93" i="1"/>
</calcChain>
</file>

<file path=xl/sharedStrings.xml><?xml version="1.0" encoding="utf-8"?>
<sst xmlns="http://schemas.openxmlformats.org/spreadsheetml/2006/main" count="561" uniqueCount="125">
  <si>
    <t xml:space="preserve">J U D E T U L   V R A N C E A </t>
  </si>
  <si>
    <t xml:space="preserve">Anexa nr.1  la </t>
  </si>
  <si>
    <t>CONSILIUL JUDETEAN</t>
  </si>
  <si>
    <t>SITUATIA</t>
  </si>
  <si>
    <t>privind repartizarea pe unitati administrativ-teritoriale a sumelor defalcate din TVA pt echilibrarea bugetelor locale</t>
  </si>
  <si>
    <t>(cod 11.02.06) si a cotelor defalcate din impozitul pe venit pentru echilibrarea bugetelor locale(cod 04.02.04)</t>
  </si>
  <si>
    <t>a AJFP Vrancea</t>
  </si>
  <si>
    <t>mii lei</t>
  </si>
  <si>
    <t>Nr.</t>
  </si>
  <si>
    <t>Unitatea</t>
  </si>
  <si>
    <t>Program</t>
  </si>
  <si>
    <t>crt.</t>
  </si>
  <si>
    <t>administrativ-teritoriala</t>
  </si>
  <si>
    <t xml:space="preserve">Total, </t>
  </si>
  <si>
    <t>Sume def din cote</t>
  </si>
  <si>
    <t>Sume def</t>
  </si>
  <si>
    <t>rectificat</t>
  </si>
  <si>
    <t>din care:</t>
  </si>
  <si>
    <t>def din imp pe ven.</t>
  </si>
  <si>
    <t>din TVA</t>
  </si>
  <si>
    <t>(04.02.04)</t>
  </si>
  <si>
    <t>(11.02.06)</t>
  </si>
  <si>
    <t>Adjud</t>
  </si>
  <si>
    <t>Focsani</t>
  </si>
  <si>
    <t>Marasesti</t>
  </si>
  <si>
    <t>Odobesti</t>
  </si>
  <si>
    <t>Panciu</t>
  </si>
  <si>
    <t>TOTAL URBAN</t>
  </si>
  <si>
    <t>Andreiasu de jos</t>
  </si>
  <si>
    <t>Balesti</t>
  </si>
  <si>
    <t>Biliesti</t>
  </si>
  <si>
    <t>Birsesti</t>
  </si>
  <si>
    <t>Boghesti</t>
  </si>
  <si>
    <t>Bolotesti</t>
  </si>
  <si>
    <t>Bordesti</t>
  </si>
  <si>
    <t>Brosteni</t>
  </si>
  <si>
    <t>Chiojdeni</t>
  </si>
  <si>
    <t>Ciorasti</t>
  </si>
  <si>
    <t>Cimpuri</t>
  </si>
  <si>
    <t>Cirligele</t>
  </si>
  <si>
    <t>Corbita</t>
  </si>
  <si>
    <t>Cotesti</t>
  </si>
  <si>
    <t>Dumbraveni</t>
  </si>
  <si>
    <t>Dumitresti</t>
  </si>
  <si>
    <t>Fitionesti</t>
  </si>
  <si>
    <t>Garoafa</t>
  </si>
  <si>
    <t>Gologanu</t>
  </si>
  <si>
    <t>Gugesti</t>
  </si>
  <si>
    <t>Gura Calitei</t>
  </si>
  <si>
    <t>Homocea</t>
  </si>
  <si>
    <t>Jaristea</t>
  </si>
  <si>
    <t>Jitia</t>
  </si>
  <si>
    <t>Maicanesti</t>
  </si>
  <si>
    <t>Mera</t>
  </si>
  <si>
    <t>Milcovul</t>
  </si>
  <si>
    <t>Movilita</t>
  </si>
  <si>
    <t>Nanesti</t>
  </si>
  <si>
    <t>Naruja</t>
  </si>
  <si>
    <t>Nereju</t>
  </si>
  <si>
    <t>Negrilesti</t>
  </si>
  <si>
    <t>Nistoresti</t>
  </si>
  <si>
    <t>Obrejita</t>
  </si>
  <si>
    <t>Paltin</t>
  </si>
  <si>
    <t>Paulesti</t>
  </si>
  <si>
    <t>Paunesti</t>
  </si>
  <si>
    <t>Ploscuteni</t>
  </si>
  <si>
    <t>Poiana Cristei</t>
  </si>
  <si>
    <t>Popesti</t>
  </si>
  <si>
    <t>Pufesti</t>
  </si>
  <si>
    <t>Racoasa</t>
  </si>
  <si>
    <t>Rastoaca</t>
  </si>
  <si>
    <t>Reghiu</t>
  </si>
  <si>
    <t>Ruginesti</t>
  </si>
  <si>
    <t>Sihlea</t>
  </si>
  <si>
    <t>Slobozia Bradului</t>
  </si>
  <si>
    <t>Slobozia Ciorasti</t>
  </si>
  <si>
    <t>Soveja</t>
  </si>
  <si>
    <t>Spulber</t>
  </si>
  <si>
    <t>Straoane</t>
  </si>
  <si>
    <t>Suraia</t>
  </si>
  <si>
    <t>Tanasoaia</t>
  </si>
  <si>
    <t>Tataranu</t>
  </si>
  <si>
    <t>Tifesti</t>
  </si>
  <si>
    <t>Timboiesti</t>
  </si>
  <si>
    <t>Tulnici</t>
  </si>
  <si>
    <t>Urechesti</t>
  </si>
  <si>
    <t>Valea Sarii</t>
  </si>
  <si>
    <t>Vidra</t>
  </si>
  <si>
    <t>Vintileasca</t>
  </si>
  <si>
    <t>Vizantea Livezi</t>
  </si>
  <si>
    <t>Vinatori</t>
  </si>
  <si>
    <t>Virtescoiu</t>
  </si>
  <si>
    <t>Vrincioaia</t>
  </si>
  <si>
    <t>Vulturu</t>
  </si>
  <si>
    <t>Cimpeneanca</t>
  </si>
  <si>
    <t>Golesti</t>
  </si>
  <si>
    <t xml:space="preserve">TOTAL COMUNE </t>
  </si>
  <si>
    <t>TOTAL GENERAL</t>
  </si>
  <si>
    <t xml:space="preserve"> </t>
  </si>
  <si>
    <t xml:space="preserve">                            PRESEDINTELE</t>
  </si>
  <si>
    <t xml:space="preserve">                           </t>
  </si>
  <si>
    <t xml:space="preserve">             PRESEDINTELE</t>
  </si>
  <si>
    <t xml:space="preserve">             CONSILIULUI JUDETEAN VRANCEA</t>
  </si>
  <si>
    <t>CONSILIULUI JUDETEAN VRANCEA,</t>
  </si>
  <si>
    <t xml:space="preserve">                         MARIAN OPRISAN</t>
  </si>
  <si>
    <t xml:space="preserve">              MARIAN OPRISAN</t>
  </si>
  <si>
    <t>Secretar al judetului</t>
  </si>
  <si>
    <t xml:space="preserve">      RALUCA DAN</t>
  </si>
  <si>
    <t xml:space="preserve">                 pe anul 2017 si a estimarilor pentru anii 2018-2020, conform adresei nr.5557/2017</t>
  </si>
  <si>
    <t xml:space="preserve">            Avizat,</t>
  </si>
  <si>
    <t>HCJ nr....din ……/………..</t>
  </si>
  <si>
    <t>DIRECTOR EXECUTIV,</t>
  </si>
  <si>
    <t xml:space="preserve">           </t>
  </si>
  <si>
    <t>Directiei economice si  informatizare</t>
  </si>
  <si>
    <t>nr....din ……/………..</t>
  </si>
  <si>
    <t xml:space="preserve">    DITA DUMITRU</t>
  </si>
  <si>
    <t>Referatul</t>
  </si>
  <si>
    <t>Anexa la</t>
  </si>
  <si>
    <t xml:space="preserve"> Contrasemnează,</t>
  </si>
  <si>
    <r>
      <t xml:space="preserve">             </t>
    </r>
    <r>
      <rPr>
        <b/>
        <sz val="9"/>
        <rFont val="Segoe UI Light"/>
        <family val="2"/>
      </rPr>
      <t>pentru</t>
    </r>
    <r>
      <rPr>
        <b/>
        <sz val="12"/>
        <rFont val="Segoe UI Light"/>
        <family val="2"/>
      </rPr>
      <t xml:space="preserve"> Presedintele</t>
    </r>
  </si>
  <si>
    <t>Consiliului Judetean Vrancea,</t>
  </si>
  <si>
    <t xml:space="preserve">      Presedinte de sedinta</t>
  </si>
  <si>
    <t xml:space="preserve">              Ionel Cel-Mare </t>
  </si>
  <si>
    <r>
      <t xml:space="preserve">      </t>
    </r>
    <r>
      <rPr>
        <b/>
        <sz val="10"/>
        <rFont val="Segoe UI Light"/>
        <family val="2"/>
      </rPr>
      <t xml:space="preserve"> Anexa la</t>
    </r>
  </si>
  <si>
    <t>HCJ nr 40/8.03.2017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</si>
</sst>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b/>
      <sz val="10"/>
      <name val="Segoe UI Light"/>
      <family val="2"/>
    </font>
    <font>
      <sz val="12"/>
      <name val="Segoe UI Light"/>
      <family val="2"/>
    </font>
    <font>
      <sz val="10"/>
      <name val="Segoe UI Light"/>
      <family val="2"/>
    </font>
    <font>
      <b/>
      <sz val="12"/>
      <name val="Segoe UI Light"/>
      <family val="2"/>
    </font>
    <font>
      <b/>
      <sz val="14"/>
      <name val="Segoe UI Light"/>
      <family val="2"/>
    </font>
    <font>
      <b/>
      <sz val="8"/>
      <name val="Segoe UI Light"/>
      <family val="2"/>
    </font>
    <font>
      <b/>
      <sz val="11"/>
      <name val="Segoe UI Light"/>
      <family val="2"/>
    </font>
    <font>
      <sz val="12"/>
      <name val="Cataneo BT"/>
      <family val="4"/>
    </font>
    <font>
      <b/>
      <sz val="12"/>
      <name val="Cataneo BT"/>
      <family val="4"/>
    </font>
    <font>
      <b/>
      <sz val="12"/>
      <name val="Segoe UI Semibold"/>
      <family val="2"/>
    </font>
    <font>
      <sz val="12"/>
      <name val="Segoe UI Semibold"/>
      <family val="2"/>
    </font>
    <font>
      <sz val="11"/>
      <color theme="1"/>
      <name val="Segoe UI Semibold"/>
      <family val="2"/>
    </font>
    <font>
      <sz val="10"/>
      <name val="Segoe UI Semibold"/>
      <family val="2"/>
    </font>
    <font>
      <b/>
      <sz val="6"/>
      <name val="Segoe UI Light"/>
      <family val="2"/>
    </font>
    <font>
      <b/>
      <sz val="7"/>
      <name val="Segoe UI Light"/>
      <family val="2"/>
    </font>
    <font>
      <b/>
      <sz val="12"/>
      <color theme="1" tint="0.34998626667073579"/>
      <name val="Segoe UI Light"/>
      <family val="2"/>
    </font>
    <font>
      <sz val="12"/>
      <color theme="1" tint="0.34998626667073579"/>
      <name val="Segoe UI Light"/>
      <family val="2"/>
    </font>
    <font>
      <sz val="10"/>
      <color theme="1" tint="0.34998626667073579"/>
      <name val="Segoe UI Light"/>
      <family val="2"/>
    </font>
    <font>
      <b/>
      <sz val="9"/>
      <name val="Segoe UI Light"/>
      <family val="2"/>
    </font>
    <font>
      <sz val="14"/>
      <color theme="1"/>
      <name val="Calibri"/>
      <family val="2"/>
      <charset val="238"/>
      <scheme val="minor"/>
    </font>
    <font>
      <b/>
      <sz val="10"/>
      <color theme="1" tint="0.34998626667073579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4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/>
    <xf numFmtId="0" fontId="4" fillId="2" borderId="17" xfId="0" applyFont="1" applyFill="1" applyBorder="1"/>
    <xf numFmtId="3" fontId="4" fillId="2" borderId="16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2" borderId="17" xfId="0" applyFont="1" applyFill="1" applyBorder="1" applyAlignment="1"/>
    <xf numFmtId="1" fontId="4" fillId="2" borderId="16" xfId="0" applyNumberFormat="1" applyFont="1" applyFill="1" applyBorder="1"/>
    <xf numFmtId="0" fontId="2" fillId="0" borderId="19" xfId="0" applyFont="1" applyBorder="1" applyAlignment="1">
      <alignment horizontal="center"/>
    </xf>
    <xf numFmtId="3" fontId="4" fillId="2" borderId="17" xfId="0" applyNumberFormat="1" applyFont="1" applyFill="1" applyBorder="1"/>
    <xf numFmtId="0" fontId="2" fillId="0" borderId="0" xfId="0" applyFont="1" applyBorder="1"/>
    <xf numFmtId="0" fontId="4" fillId="3" borderId="0" xfId="0" applyFont="1" applyFill="1" applyBorder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3" fontId="1" fillId="0" borderId="0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4" fontId="2" fillId="0" borderId="0" xfId="0" applyNumberFormat="1" applyFont="1" applyBorder="1"/>
    <xf numFmtId="0" fontId="8" fillId="0" borderId="0" xfId="0" applyFont="1"/>
    <xf numFmtId="3" fontId="9" fillId="0" borderId="0" xfId="0" applyNumberFormat="1" applyFont="1" applyBorder="1"/>
    <xf numFmtId="4" fontId="9" fillId="0" borderId="0" xfId="0" applyNumberFormat="1" applyFont="1" applyBorder="1"/>
    <xf numFmtId="0" fontId="9" fillId="0" borderId="0" xfId="0" applyFont="1"/>
    <xf numFmtId="0" fontId="9" fillId="0" borderId="0" xfId="0" applyFont="1" applyBorder="1"/>
    <xf numFmtId="4" fontId="4" fillId="0" borderId="0" xfId="0" applyNumberFormat="1" applyFont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4" fontId="1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/>
    <xf numFmtId="4" fontId="1" fillId="4" borderId="7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7" fillId="4" borderId="11" xfId="0" quotePrefix="1" applyNumberFormat="1" applyFont="1" applyFill="1" applyBorder="1" applyAlignment="1">
      <alignment horizontal="center"/>
    </xf>
    <xf numFmtId="1" fontId="7" fillId="4" borderId="12" xfId="0" quotePrefix="1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3" fontId="10" fillId="0" borderId="0" xfId="0" applyNumberFormat="1" applyFont="1" applyBorder="1"/>
    <xf numFmtId="4" fontId="11" fillId="0" borderId="0" xfId="0" applyNumberFormat="1" applyFont="1"/>
    <xf numFmtId="0" fontId="12" fillId="0" borderId="0" xfId="0" applyFont="1"/>
    <xf numFmtId="4" fontId="10" fillId="0" borderId="0" xfId="0" applyNumberFormat="1" applyFont="1" applyBorder="1"/>
    <xf numFmtId="0" fontId="10" fillId="0" borderId="0" xfId="0" applyFont="1" applyBorder="1"/>
    <xf numFmtId="4" fontId="11" fillId="0" borderId="0" xfId="0" applyNumberFormat="1" applyFont="1" applyBorder="1"/>
    <xf numFmtId="0" fontId="13" fillId="0" borderId="0" xfId="0" applyFont="1"/>
    <xf numFmtId="4" fontId="14" fillId="4" borderId="1" xfId="0" applyNumberFormat="1" applyFont="1" applyFill="1" applyBorder="1" applyAlignment="1">
      <alignment horizontal="center"/>
    </xf>
    <xf numFmtId="4" fontId="14" fillId="4" borderId="6" xfId="0" applyNumberFormat="1" applyFont="1" applyFill="1" applyBorder="1" applyAlignment="1">
      <alignment horizontal="center"/>
    </xf>
    <xf numFmtId="4" fontId="14" fillId="4" borderId="5" xfId="0" applyNumberFormat="1" applyFont="1" applyFill="1" applyBorder="1" applyAlignment="1">
      <alignment horizontal="center"/>
    </xf>
    <xf numFmtId="4" fontId="15" fillId="4" borderId="1" xfId="0" applyNumberFormat="1" applyFont="1" applyFill="1" applyBorder="1" applyAlignment="1">
      <alignment horizontal="center"/>
    </xf>
    <xf numFmtId="4" fontId="15" fillId="4" borderId="5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" fontId="16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18" fillId="0" borderId="0" xfId="0" applyFont="1"/>
    <xf numFmtId="0" fontId="16" fillId="0" borderId="0" xfId="0" applyFont="1"/>
    <xf numFmtId="4" fontId="1" fillId="5" borderId="3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4" fontId="19" fillId="4" borderId="5" xfId="0" applyNumberFormat="1" applyFont="1" applyFill="1" applyBorder="1" applyAlignment="1">
      <alignment horizontal="center"/>
    </xf>
    <xf numFmtId="4" fontId="19" fillId="4" borderId="9" xfId="0" applyNumberFormat="1" applyFont="1" applyFill="1" applyBorder="1" applyAlignment="1">
      <alignment horizontal="center"/>
    </xf>
    <xf numFmtId="4" fontId="19" fillId="4" borderId="7" xfId="0" applyNumberFormat="1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17" xfId="0" applyFont="1" applyFill="1" applyBorder="1" applyAlignment="1"/>
    <xf numFmtId="0" fontId="20" fillId="0" borderId="0" xfId="0" applyFont="1"/>
    <xf numFmtId="4" fontId="4" fillId="0" borderId="0" xfId="0" applyNumberFormat="1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workbookViewId="0">
      <selection activeCell="R9" sqref="R9"/>
    </sheetView>
  </sheetViews>
  <sheetFormatPr defaultRowHeight="17.25"/>
  <cols>
    <col min="1" max="1" width="2.28515625" style="4" customWidth="1"/>
    <col min="2" max="2" width="4.42578125" style="2" customWidth="1"/>
    <col min="3" max="3" width="17.140625" style="2" customWidth="1"/>
    <col min="4" max="4" width="13.42578125" style="2" hidden="1" customWidth="1"/>
    <col min="5" max="5" width="8.5703125" style="3" customWidth="1"/>
    <col min="6" max="6" width="10.7109375" style="3" customWidth="1"/>
    <col min="7" max="7" width="9.5703125" style="3" customWidth="1"/>
    <col min="8" max="8" width="14.42578125" style="3" hidden="1" customWidth="1"/>
    <col min="9" max="9" width="7.85546875" style="3" customWidth="1"/>
    <col min="10" max="10" width="12.28515625" style="3" customWidth="1"/>
    <col min="11" max="11" width="9.5703125" style="3" customWidth="1"/>
    <col min="12" max="12" width="9.5703125" style="4" customWidth="1"/>
    <col min="13" max="13" width="10.5703125" style="4" customWidth="1"/>
    <col min="14" max="15" width="9" style="4" customWidth="1"/>
    <col min="16" max="16" width="7.5703125" style="4" customWidth="1"/>
    <col min="17" max="256" width="9.140625" style="4"/>
    <col min="257" max="257" width="2.28515625" style="4" customWidth="1"/>
    <col min="258" max="258" width="4.42578125" style="4" customWidth="1"/>
    <col min="259" max="259" width="17.140625" style="4" customWidth="1"/>
    <col min="260" max="260" width="0" style="4" hidden="1" customWidth="1"/>
    <col min="261" max="261" width="9.28515625" style="4" customWidth="1"/>
    <col min="262" max="262" width="8.42578125" style="4" customWidth="1"/>
    <col min="263" max="263" width="9.5703125" style="4" customWidth="1"/>
    <col min="264" max="264" width="0" style="4" hidden="1" customWidth="1"/>
    <col min="265" max="265" width="9" style="4" customWidth="1"/>
    <col min="266" max="266" width="12.28515625" style="4" customWidth="1"/>
    <col min="267" max="268" width="9.5703125" style="4" customWidth="1"/>
    <col min="269" max="269" width="10.5703125" style="4" customWidth="1"/>
    <col min="270" max="271" width="9" style="4" customWidth="1"/>
    <col min="272" max="272" width="7.5703125" style="4" customWidth="1"/>
    <col min="273" max="512" width="9.140625" style="4"/>
    <col min="513" max="513" width="2.28515625" style="4" customWidth="1"/>
    <col min="514" max="514" width="4.42578125" style="4" customWidth="1"/>
    <col min="515" max="515" width="17.140625" style="4" customWidth="1"/>
    <col min="516" max="516" width="0" style="4" hidden="1" customWidth="1"/>
    <col min="517" max="517" width="9.28515625" style="4" customWidth="1"/>
    <col min="518" max="518" width="8.42578125" style="4" customWidth="1"/>
    <col min="519" max="519" width="9.5703125" style="4" customWidth="1"/>
    <col min="520" max="520" width="0" style="4" hidden="1" customWidth="1"/>
    <col min="521" max="521" width="9" style="4" customWidth="1"/>
    <col min="522" max="522" width="12.28515625" style="4" customWidth="1"/>
    <col min="523" max="524" width="9.5703125" style="4" customWidth="1"/>
    <col min="525" max="525" width="10.5703125" style="4" customWidth="1"/>
    <col min="526" max="527" width="9" style="4" customWidth="1"/>
    <col min="528" max="528" width="7.5703125" style="4" customWidth="1"/>
    <col min="529" max="768" width="9.140625" style="4"/>
    <col min="769" max="769" width="2.28515625" style="4" customWidth="1"/>
    <col min="770" max="770" width="4.42578125" style="4" customWidth="1"/>
    <col min="771" max="771" width="17.140625" style="4" customWidth="1"/>
    <col min="772" max="772" width="0" style="4" hidden="1" customWidth="1"/>
    <col min="773" max="773" width="9.28515625" style="4" customWidth="1"/>
    <col min="774" max="774" width="8.42578125" style="4" customWidth="1"/>
    <col min="775" max="775" width="9.5703125" style="4" customWidth="1"/>
    <col min="776" max="776" width="0" style="4" hidden="1" customWidth="1"/>
    <col min="777" max="777" width="9" style="4" customWidth="1"/>
    <col min="778" max="778" width="12.28515625" style="4" customWidth="1"/>
    <col min="779" max="780" width="9.5703125" style="4" customWidth="1"/>
    <col min="781" max="781" width="10.5703125" style="4" customWidth="1"/>
    <col min="782" max="783" width="9" style="4" customWidth="1"/>
    <col min="784" max="784" width="7.5703125" style="4" customWidth="1"/>
    <col min="785" max="1024" width="9.140625" style="4"/>
    <col min="1025" max="1025" width="2.28515625" style="4" customWidth="1"/>
    <col min="1026" max="1026" width="4.42578125" style="4" customWidth="1"/>
    <col min="1027" max="1027" width="17.140625" style="4" customWidth="1"/>
    <col min="1028" max="1028" width="0" style="4" hidden="1" customWidth="1"/>
    <col min="1029" max="1029" width="9.28515625" style="4" customWidth="1"/>
    <col min="1030" max="1030" width="8.42578125" style="4" customWidth="1"/>
    <col min="1031" max="1031" width="9.5703125" style="4" customWidth="1"/>
    <col min="1032" max="1032" width="0" style="4" hidden="1" customWidth="1"/>
    <col min="1033" max="1033" width="9" style="4" customWidth="1"/>
    <col min="1034" max="1034" width="12.28515625" style="4" customWidth="1"/>
    <col min="1035" max="1036" width="9.5703125" style="4" customWidth="1"/>
    <col min="1037" max="1037" width="10.5703125" style="4" customWidth="1"/>
    <col min="1038" max="1039" width="9" style="4" customWidth="1"/>
    <col min="1040" max="1040" width="7.5703125" style="4" customWidth="1"/>
    <col min="1041" max="1280" width="9.140625" style="4"/>
    <col min="1281" max="1281" width="2.28515625" style="4" customWidth="1"/>
    <col min="1282" max="1282" width="4.42578125" style="4" customWidth="1"/>
    <col min="1283" max="1283" width="17.140625" style="4" customWidth="1"/>
    <col min="1284" max="1284" width="0" style="4" hidden="1" customWidth="1"/>
    <col min="1285" max="1285" width="9.28515625" style="4" customWidth="1"/>
    <col min="1286" max="1286" width="8.42578125" style="4" customWidth="1"/>
    <col min="1287" max="1287" width="9.5703125" style="4" customWidth="1"/>
    <col min="1288" max="1288" width="0" style="4" hidden="1" customWidth="1"/>
    <col min="1289" max="1289" width="9" style="4" customWidth="1"/>
    <col min="1290" max="1290" width="12.28515625" style="4" customWidth="1"/>
    <col min="1291" max="1292" width="9.5703125" style="4" customWidth="1"/>
    <col min="1293" max="1293" width="10.5703125" style="4" customWidth="1"/>
    <col min="1294" max="1295" width="9" style="4" customWidth="1"/>
    <col min="1296" max="1296" width="7.5703125" style="4" customWidth="1"/>
    <col min="1297" max="1536" width="9.140625" style="4"/>
    <col min="1537" max="1537" width="2.28515625" style="4" customWidth="1"/>
    <col min="1538" max="1538" width="4.42578125" style="4" customWidth="1"/>
    <col min="1539" max="1539" width="17.140625" style="4" customWidth="1"/>
    <col min="1540" max="1540" width="0" style="4" hidden="1" customWidth="1"/>
    <col min="1541" max="1541" width="9.28515625" style="4" customWidth="1"/>
    <col min="1542" max="1542" width="8.42578125" style="4" customWidth="1"/>
    <col min="1543" max="1543" width="9.5703125" style="4" customWidth="1"/>
    <col min="1544" max="1544" width="0" style="4" hidden="1" customWidth="1"/>
    <col min="1545" max="1545" width="9" style="4" customWidth="1"/>
    <col min="1546" max="1546" width="12.28515625" style="4" customWidth="1"/>
    <col min="1547" max="1548" width="9.5703125" style="4" customWidth="1"/>
    <col min="1549" max="1549" width="10.5703125" style="4" customWidth="1"/>
    <col min="1550" max="1551" width="9" style="4" customWidth="1"/>
    <col min="1552" max="1552" width="7.5703125" style="4" customWidth="1"/>
    <col min="1553" max="1792" width="9.140625" style="4"/>
    <col min="1793" max="1793" width="2.28515625" style="4" customWidth="1"/>
    <col min="1794" max="1794" width="4.42578125" style="4" customWidth="1"/>
    <col min="1795" max="1795" width="17.140625" style="4" customWidth="1"/>
    <col min="1796" max="1796" width="0" style="4" hidden="1" customWidth="1"/>
    <col min="1797" max="1797" width="9.28515625" style="4" customWidth="1"/>
    <col min="1798" max="1798" width="8.42578125" style="4" customWidth="1"/>
    <col min="1799" max="1799" width="9.5703125" style="4" customWidth="1"/>
    <col min="1800" max="1800" width="0" style="4" hidden="1" customWidth="1"/>
    <col min="1801" max="1801" width="9" style="4" customWidth="1"/>
    <col min="1802" max="1802" width="12.28515625" style="4" customWidth="1"/>
    <col min="1803" max="1804" width="9.5703125" style="4" customWidth="1"/>
    <col min="1805" max="1805" width="10.5703125" style="4" customWidth="1"/>
    <col min="1806" max="1807" width="9" style="4" customWidth="1"/>
    <col min="1808" max="1808" width="7.5703125" style="4" customWidth="1"/>
    <col min="1809" max="2048" width="9.140625" style="4"/>
    <col min="2049" max="2049" width="2.28515625" style="4" customWidth="1"/>
    <col min="2050" max="2050" width="4.42578125" style="4" customWidth="1"/>
    <col min="2051" max="2051" width="17.140625" style="4" customWidth="1"/>
    <col min="2052" max="2052" width="0" style="4" hidden="1" customWidth="1"/>
    <col min="2053" max="2053" width="9.28515625" style="4" customWidth="1"/>
    <col min="2054" max="2054" width="8.42578125" style="4" customWidth="1"/>
    <col min="2055" max="2055" width="9.5703125" style="4" customWidth="1"/>
    <col min="2056" max="2056" width="0" style="4" hidden="1" customWidth="1"/>
    <col min="2057" max="2057" width="9" style="4" customWidth="1"/>
    <col min="2058" max="2058" width="12.28515625" style="4" customWidth="1"/>
    <col min="2059" max="2060" width="9.5703125" style="4" customWidth="1"/>
    <col min="2061" max="2061" width="10.5703125" style="4" customWidth="1"/>
    <col min="2062" max="2063" width="9" style="4" customWidth="1"/>
    <col min="2064" max="2064" width="7.5703125" style="4" customWidth="1"/>
    <col min="2065" max="2304" width="9.140625" style="4"/>
    <col min="2305" max="2305" width="2.28515625" style="4" customWidth="1"/>
    <col min="2306" max="2306" width="4.42578125" style="4" customWidth="1"/>
    <col min="2307" max="2307" width="17.140625" style="4" customWidth="1"/>
    <col min="2308" max="2308" width="0" style="4" hidden="1" customWidth="1"/>
    <col min="2309" max="2309" width="9.28515625" style="4" customWidth="1"/>
    <col min="2310" max="2310" width="8.42578125" style="4" customWidth="1"/>
    <col min="2311" max="2311" width="9.5703125" style="4" customWidth="1"/>
    <col min="2312" max="2312" width="0" style="4" hidden="1" customWidth="1"/>
    <col min="2313" max="2313" width="9" style="4" customWidth="1"/>
    <col min="2314" max="2314" width="12.28515625" style="4" customWidth="1"/>
    <col min="2315" max="2316" width="9.5703125" style="4" customWidth="1"/>
    <col min="2317" max="2317" width="10.5703125" style="4" customWidth="1"/>
    <col min="2318" max="2319" width="9" style="4" customWidth="1"/>
    <col min="2320" max="2320" width="7.5703125" style="4" customWidth="1"/>
    <col min="2321" max="2560" width="9.140625" style="4"/>
    <col min="2561" max="2561" width="2.28515625" style="4" customWidth="1"/>
    <col min="2562" max="2562" width="4.42578125" style="4" customWidth="1"/>
    <col min="2563" max="2563" width="17.140625" style="4" customWidth="1"/>
    <col min="2564" max="2564" width="0" style="4" hidden="1" customWidth="1"/>
    <col min="2565" max="2565" width="9.28515625" style="4" customWidth="1"/>
    <col min="2566" max="2566" width="8.42578125" style="4" customWidth="1"/>
    <col min="2567" max="2567" width="9.5703125" style="4" customWidth="1"/>
    <col min="2568" max="2568" width="0" style="4" hidden="1" customWidth="1"/>
    <col min="2569" max="2569" width="9" style="4" customWidth="1"/>
    <col min="2570" max="2570" width="12.28515625" style="4" customWidth="1"/>
    <col min="2571" max="2572" width="9.5703125" style="4" customWidth="1"/>
    <col min="2573" max="2573" width="10.5703125" style="4" customWidth="1"/>
    <col min="2574" max="2575" width="9" style="4" customWidth="1"/>
    <col min="2576" max="2576" width="7.5703125" style="4" customWidth="1"/>
    <col min="2577" max="2816" width="9.140625" style="4"/>
    <col min="2817" max="2817" width="2.28515625" style="4" customWidth="1"/>
    <col min="2818" max="2818" width="4.42578125" style="4" customWidth="1"/>
    <col min="2819" max="2819" width="17.140625" style="4" customWidth="1"/>
    <col min="2820" max="2820" width="0" style="4" hidden="1" customWidth="1"/>
    <col min="2821" max="2821" width="9.28515625" style="4" customWidth="1"/>
    <col min="2822" max="2822" width="8.42578125" style="4" customWidth="1"/>
    <col min="2823" max="2823" width="9.5703125" style="4" customWidth="1"/>
    <col min="2824" max="2824" width="0" style="4" hidden="1" customWidth="1"/>
    <col min="2825" max="2825" width="9" style="4" customWidth="1"/>
    <col min="2826" max="2826" width="12.28515625" style="4" customWidth="1"/>
    <col min="2827" max="2828" width="9.5703125" style="4" customWidth="1"/>
    <col min="2829" max="2829" width="10.5703125" style="4" customWidth="1"/>
    <col min="2830" max="2831" width="9" style="4" customWidth="1"/>
    <col min="2832" max="2832" width="7.5703125" style="4" customWidth="1"/>
    <col min="2833" max="3072" width="9.140625" style="4"/>
    <col min="3073" max="3073" width="2.28515625" style="4" customWidth="1"/>
    <col min="3074" max="3074" width="4.42578125" style="4" customWidth="1"/>
    <col min="3075" max="3075" width="17.140625" style="4" customWidth="1"/>
    <col min="3076" max="3076" width="0" style="4" hidden="1" customWidth="1"/>
    <col min="3077" max="3077" width="9.28515625" style="4" customWidth="1"/>
    <col min="3078" max="3078" width="8.42578125" style="4" customWidth="1"/>
    <col min="3079" max="3079" width="9.5703125" style="4" customWidth="1"/>
    <col min="3080" max="3080" width="0" style="4" hidden="1" customWidth="1"/>
    <col min="3081" max="3081" width="9" style="4" customWidth="1"/>
    <col min="3082" max="3082" width="12.28515625" style="4" customWidth="1"/>
    <col min="3083" max="3084" width="9.5703125" style="4" customWidth="1"/>
    <col min="3085" max="3085" width="10.5703125" style="4" customWidth="1"/>
    <col min="3086" max="3087" width="9" style="4" customWidth="1"/>
    <col min="3088" max="3088" width="7.5703125" style="4" customWidth="1"/>
    <col min="3089" max="3328" width="9.140625" style="4"/>
    <col min="3329" max="3329" width="2.28515625" style="4" customWidth="1"/>
    <col min="3330" max="3330" width="4.42578125" style="4" customWidth="1"/>
    <col min="3331" max="3331" width="17.140625" style="4" customWidth="1"/>
    <col min="3332" max="3332" width="0" style="4" hidden="1" customWidth="1"/>
    <col min="3333" max="3333" width="9.28515625" style="4" customWidth="1"/>
    <col min="3334" max="3334" width="8.42578125" style="4" customWidth="1"/>
    <col min="3335" max="3335" width="9.5703125" style="4" customWidth="1"/>
    <col min="3336" max="3336" width="0" style="4" hidden="1" customWidth="1"/>
    <col min="3337" max="3337" width="9" style="4" customWidth="1"/>
    <col min="3338" max="3338" width="12.28515625" style="4" customWidth="1"/>
    <col min="3339" max="3340" width="9.5703125" style="4" customWidth="1"/>
    <col min="3341" max="3341" width="10.5703125" style="4" customWidth="1"/>
    <col min="3342" max="3343" width="9" style="4" customWidth="1"/>
    <col min="3344" max="3344" width="7.5703125" style="4" customWidth="1"/>
    <col min="3345" max="3584" width="9.140625" style="4"/>
    <col min="3585" max="3585" width="2.28515625" style="4" customWidth="1"/>
    <col min="3586" max="3586" width="4.42578125" style="4" customWidth="1"/>
    <col min="3587" max="3587" width="17.140625" style="4" customWidth="1"/>
    <col min="3588" max="3588" width="0" style="4" hidden="1" customWidth="1"/>
    <col min="3589" max="3589" width="9.28515625" style="4" customWidth="1"/>
    <col min="3590" max="3590" width="8.42578125" style="4" customWidth="1"/>
    <col min="3591" max="3591" width="9.5703125" style="4" customWidth="1"/>
    <col min="3592" max="3592" width="0" style="4" hidden="1" customWidth="1"/>
    <col min="3593" max="3593" width="9" style="4" customWidth="1"/>
    <col min="3594" max="3594" width="12.28515625" style="4" customWidth="1"/>
    <col min="3595" max="3596" width="9.5703125" style="4" customWidth="1"/>
    <col min="3597" max="3597" width="10.5703125" style="4" customWidth="1"/>
    <col min="3598" max="3599" width="9" style="4" customWidth="1"/>
    <col min="3600" max="3600" width="7.5703125" style="4" customWidth="1"/>
    <col min="3601" max="3840" width="9.140625" style="4"/>
    <col min="3841" max="3841" width="2.28515625" style="4" customWidth="1"/>
    <col min="3842" max="3842" width="4.42578125" style="4" customWidth="1"/>
    <col min="3843" max="3843" width="17.140625" style="4" customWidth="1"/>
    <col min="3844" max="3844" width="0" style="4" hidden="1" customWidth="1"/>
    <col min="3845" max="3845" width="9.28515625" style="4" customWidth="1"/>
    <col min="3846" max="3846" width="8.42578125" style="4" customWidth="1"/>
    <col min="3847" max="3847" width="9.5703125" style="4" customWidth="1"/>
    <col min="3848" max="3848" width="0" style="4" hidden="1" customWidth="1"/>
    <col min="3849" max="3849" width="9" style="4" customWidth="1"/>
    <col min="3850" max="3850" width="12.28515625" style="4" customWidth="1"/>
    <col min="3851" max="3852" width="9.5703125" style="4" customWidth="1"/>
    <col min="3853" max="3853" width="10.5703125" style="4" customWidth="1"/>
    <col min="3854" max="3855" width="9" style="4" customWidth="1"/>
    <col min="3856" max="3856" width="7.5703125" style="4" customWidth="1"/>
    <col min="3857" max="4096" width="9.140625" style="4"/>
    <col min="4097" max="4097" width="2.28515625" style="4" customWidth="1"/>
    <col min="4098" max="4098" width="4.42578125" style="4" customWidth="1"/>
    <col min="4099" max="4099" width="17.140625" style="4" customWidth="1"/>
    <col min="4100" max="4100" width="0" style="4" hidden="1" customWidth="1"/>
    <col min="4101" max="4101" width="9.28515625" style="4" customWidth="1"/>
    <col min="4102" max="4102" width="8.42578125" style="4" customWidth="1"/>
    <col min="4103" max="4103" width="9.5703125" style="4" customWidth="1"/>
    <col min="4104" max="4104" width="0" style="4" hidden="1" customWidth="1"/>
    <col min="4105" max="4105" width="9" style="4" customWidth="1"/>
    <col min="4106" max="4106" width="12.28515625" style="4" customWidth="1"/>
    <col min="4107" max="4108" width="9.5703125" style="4" customWidth="1"/>
    <col min="4109" max="4109" width="10.5703125" style="4" customWidth="1"/>
    <col min="4110" max="4111" width="9" style="4" customWidth="1"/>
    <col min="4112" max="4112" width="7.5703125" style="4" customWidth="1"/>
    <col min="4113" max="4352" width="9.140625" style="4"/>
    <col min="4353" max="4353" width="2.28515625" style="4" customWidth="1"/>
    <col min="4354" max="4354" width="4.42578125" style="4" customWidth="1"/>
    <col min="4355" max="4355" width="17.140625" style="4" customWidth="1"/>
    <col min="4356" max="4356" width="0" style="4" hidden="1" customWidth="1"/>
    <col min="4357" max="4357" width="9.28515625" style="4" customWidth="1"/>
    <col min="4358" max="4358" width="8.42578125" style="4" customWidth="1"/>
    <col min="4359" max="4359" width="9.5703125" style="4" customWidth="1"/>
    <col min="4360" max="4360" width="0" style="4" hidden="1" customWidth="1"/>
    <col min="4361" max="4361" width="9" style="4" customWidth="1"/>
    <col min="4362" max="4362" width="12.28515625" style="4" customWidth="1"/>
    <col min="4363" max="4364" width="9.5703125" style="4" customWidth="1"/>
    <col min="4365" max="4365" width="10.5703125" style="4" customWidth="1"/>
    <col min="4366" max="4367" width="9" style="4" customWidth="1"/>
    <col min="4368" max="4368" width="7.5703125" style="4" customWidth="1"/>
    <col min="4369" max="4608" width="9.140625" style="4"/>
    <col min="4609" max="4609" width="2.28515625" style="4" customWidth="1"/>
    <col min="4610" max="4610" width="4.42578125" style="4" customWidth="1"/>
    <col min="4611" max="4611" width="17.140625" style="4" customWidth="1"/>
    <col min="4612" max="4612" width="0" style="4" hidden="1" customWidth="1"/>
    <col min="4613" max="4613" width="9.28515625" style="4" customWidth="1"/>
    <col min="4614" max="4614" width="8.42578125" style="4" customWidth="1"/>
    <col min="4615" max="4615" width="9.5703125" style="4" customWidth="1"/>
    <col min="4616" max="4616" width="0" style="4" hidden="1" customWidth="1"/>
    <col min="4617" max="4617" width="9" style="4" customWidth="1"/>
    <col min="4618" max="4618" width="12.28515625" style="4" customWidth="1"/>
    <col min="4619" max="4620" width="9.5703125" style="4" customWidth="1"/>
    <col min="4621" max="4621" width="10.5703125" style="4" customWidth="1"/>
    <col min="4622" max="4623" width="9" style="4" customWidth="1"/>
    <col min="4624" max="4624" width="7.5703125" style="4" customWidth="1"/>
    <col min="4625" max="4864" width="9.140625" style="4"/>
    <col min="4865" max="4865" width="2.28515625" style="4" customWidth="1"/>
    <col min="4866" max="4866" width="4.42578125" style="4" customWidth="1"/>
    <col min="4867" max="4867" width="17.140625" style="4" customWidth="1"/>
    <col min="4868" max="4868" width="0" style="4" hidden="1" customWidth="1"/>
    <col min="4869" max="4869" width="9.28515625" style="4" customWidth="1"/>
    <col min="4870" max="4870" width="8.42578125" style="4" customWidth="1"/>
    <col min="4871" max="4871" width="9.5703125" style="4" customWidth="1"/>
    <col min="4872" max="4872" width="0" style="4" hidden="1" customWidth="1"/>
    <col min="4873" max="4873" width="9" style="4" customWidth="1"/>
    <col min="4874" max="4874" width="12.28515625" style="4" customWidth="1"/>
    <col min="4875" max="4876" width="9.5703125" style="4" customWidth="1"/>
    <col min="4877" max="4877" width="10.5703125" style="4" customWidth="1"/>
    <col min="4878" max="4879" width="9" style="4" customWidth="1"/>
    <col min="4880" max="4880" width="7.5703125" style="4" customWidth="1"/>
    <col min="4881" max="5120" width="9.140625" style="4"/>
    <col min="5121" max="5121" width="2.28515625" style="4" customWidth="1"/>
    <col min="5122" max="5122" width="4.42578125" style="4" customWidth="1"/>
    <col min="5123" max="5123" width="17.140625" style="4" customWidth="1"/>
    <col min="5124" max="5124" width="0" style="4" hidden="1" customWidth="1"/>
    <col min="5125" max="5125" width="9.28515625" style="4" customWidth="1"/>
    <col min="5126" max="5126" width="8.42578125" style="4" customWidth="1"/>
    <col min="5127" max="5127" width="9.5703125" style="4" customWidth="1"/>
    <col min="5128" max="5128" width="0" style="4" hidden="1" customWidth="1"/>
    <col min="5129" max="5129" width="9" style="4" customWidth="1"/>
    <col min="5130" max="5130" width="12.28515625" style="4" customWidth="1"/>
    <col min="5131" max="5132" width="9.5703125" style="4" customWidth="1"/>
    <col min="5133" max="5133" width="10.5703125" style="4" customWidth="1"/>
    <col min="5134" max="5135" width="9" style="4" customWidth="1"/>
    <col min="5136" max="5136" width="7.5703125" style="4" customWidth="1"/>
    <col min="5137" max="5376" width="9.140625" style="4"/>
    <col min="5377" max="5377" width="2.28515625" style="4" customWidth="1"/>
    <col min="5378" max="5378" width="4.42578125" style="4" customWidth="1"/>
    <col min="5379" max="5379" width="17.140625" style="4" customWidth="1"/>
    <col min="5380" max="5380" width="0" style="4" hidden="1" customWidth="1"/>
    <col min="5381" max="5381" width="9.28515625" style="4" customWidth="1"/>
    <col min="5382" max="5382" width="8.42578125" style="4" customWidth="1"/>
    <col min="5383" max="5383" width="9.5703125" style="4" customWidth="1"/>
    <col min="5384" max="5384" width="0" style="4" hidden="1" customWidth="1"/>
    <col min="5385" max="5385" width="9" style="4" customWidth="1"/>
    <col min="5386" max="5386" width="12.28515625" style="4" customWidth="1"/>
    <col min="5387" max="5388" width="9.5703125" style="4" customWidth="1"/>
    <col min="5389" max="5389" width="10.5703125" style="4" customWidth="1"/>
    <col min="5390" max="5391" width="9" style="4" customWidth="1"/>
    <col min="5392" max="5392" width="7.5703125" style="4" customWidth="1"/>
    <col min="5393" max="5632" width="9.140625" style="4"/>
    <col min="5633" max="5633" width="2.28515625" style="4" customWidth="1"/>
    <col min="5634" max="5634" width="4.42578125" style="4" customWidth="1"/>
    <col min="5635" max="5635" width="17.140625" style="4" customWidth="1"/>
    <col min="5636" max="5636" width="0" style="4" hidden="1" customWidth="1"/>
    <col min="5637" max="5637" width="9.28515625" style="4" customWidth="1"/>
    <col min="5638" max="5638" width="8.42578125" style="4" customWidth="1"/>
    <col min="5639" max="5639" width="9.5703125" style="4" customWidth="1"/>
    <col min="5640" max="5640" width="0" style="4" hidden="1" customWidth="1"/>
    <col min="5641" max="5641" width="9" style="4" customWidth="1"/>
    <col min="5642" max="5642" width="12.28515625" style="4" customWidth="1"/>
    <col min="5643" max="5644" width="9.5703125" style="4" customWidth="1"/>
    <col min="5645" max="5645" width="10.5703125" style="4" customWidth="1"/>
    <col min="5646" max="5647" width="9" style="4" customWidth="1"/>
    <col min="5648" max="5648" width="7.5703125" style="4" customWidth="1"/>
    <col min="5649" max="5888" width="9.140625" style="4"/>
    <col min="5889" max="5889" width="2.28515625" style="4" customWidth="1"/>
    <col min="5890" max="5890" width="4.42578125" style="4" customWidth="1"/>
    <col min="5891" max="5891" width="17.140625" style="4" customWidth="1"/>
    <col min="5892" max="5892" width="0" style="4" hidden="1" customWidth="1"/>
    <col min="5893" max="5893" width="9.28515625" style="4" customWidth="1"/>
    <col min="5894" max="5894" width="8.42578125" style="4" customWidth="1"/>
    <col min="5895" max="5895" width="9.5703125" style="4" customWidth="1"/>
    <col min="5896" max="5896" width="0" style="4" hidden="1" customWidth="1"/>
    <col min="5897" max="5897" width="9" style="4" customWidth="1"/>
    <col min="5898" max="5898" width="12.28515625" style="4" customWidth="1"/>
    <col min="5899" max="5900" width="9.5703125" style="4" customWidth="1"/>
    <col min="5901" max="5901" width="10.5703125" style="4" customWidth="1"/>
    <col min="5902" max="5903" width="9" style="4" customWidth="1"/>
    <col min="5904" max="5904" width="7.5703125" style="4" customWidth="1"/>
    <col min="5905" max="6144" width="9.140625" style="4"/>
    <col min="6145" max="6145" width="2.28515625" style="4" customWidth="1"/>
    <col min="6146" max="6146" width="4.42578125" style="4" customWidth="1"/>
    <col min="6147" max="6147" width="17.140625" style="4" customWidth="1"/>
    <col min="6148" max="6148" width="0" style="4" hidden="1" customWidth="1"/>
    <col min="6149" max="6149" width="9.28515625" style="4" customWidth="1"/>
    <col min="6150" max="6150" width="8.42578125" style="4" customWidth="1"/>
    <col min="6151" max="6151" width="9.5703125" style="4" customWidth="1"/>
    <col min="6152" max="6152" width="0" style="4" hidden="1" customWidth="1"/>
    <col min="6153" max="6153" width="9" style="4" customWidth="1"/>
    <col min="6154" max="6154" width="12.28515625" style="4" customWidth="1"/>
    <col min="6155" max="6156" width="9.5703125" style="4" customWidth="1"/>
    <col min="6157" max="6157" width="10.5703125" style="4" customWidth="1"/>
    <col min="6158" max="6159" width="9" style="4" customWidth="1"/>
    <col min="6160" max="6160" width="7.5703125" style="4" customWidth="1"/>
    <col min="6161" max="6400" width="9.140625" style="4"/>
    <col min="6401" max="6401" width="2.28515625" style="4" customWidth="1"/>
    <col min="6402" max="6402" width="4.42578125" style="4" customWidth="1"/>
    <col min="6403" max="6403" width="17.140625" style="4" customWidth="1"/>
    <col min="6404" max="6404" width="0" style="4" hidden="1" customWidth="1"/>
    <col min="6405" max="6405" width="9.28515625" style="4" customWidth="1"/>
    <col min="6406" max="6406" width="8.42578125" style="4" customWidth="1"/>
    <col min="6407" max="6407" width="9.5703125" style="4" customWidth="1"/>
    <col min="6408" max="6408" width="0" style="4" hidden="1" customWidth="1"/>
    <col min="6409" max="6409" width="9" style="4" customWidth="1"/>
    <col min="6410" max="6410" width="12.28515625" style="4" customWidth="1"/>
    <col min="6411" max="6412" width="9.5703125" style="4" customWidth="1"/>
    <col min="6413" max="6413" width="10.5703125" style="4" customWidth="1"/>
    <col min="6414" max="6415" width="9" style="4" customWidth="1"/>
    <col min="6416" max="6416" width="7.5703125" style="4" customWidth="1"/>
    <col min="6417" max="6656" width="9.140625" style="4"/>
    <col min="6657" max="6657" width="2.28515625" style="4" customWidth="1"/>
    <col min="6658" max="6658" width="4.42578125" style="4" customWidth="1"/>
    <col min="6659" max="6659" width="17.140625" style="4" customWidth="1"/>
    <col min="6660" max="6660" width="0" style="4" hidden="1" customWidth="1"/>
    <col min="6661" max="6661" width="9.28515625" style="4" customWidth="1"/>
    <col min="6662" max="6662" width="8.42578125" style="4" customWidth="1"/>
    <col min="6663" max="6663" width="9.5703125" style="4" customWidth="1"/>
    <col min="6664" max="6664" width="0" style="4" hidden="1" customWidth="1"/>
    <col min="6665" max="6665" width="9" style="4" customWidth="1"/>
    <col min="6666" max="6666" width="12.28515625" style="4" customWidth="1"/>
    <col min="6667" max="6668" width="9.5703125" style="4" customWidth="1"/>
    <col min="6669" max="6669" width="10.5703125" style="4" customWidth="1"/>
    <col min="6670" max="6671" width="9" style="4" customWidth="1"/>
    <col min="6672" max="6672" width="7.5703125" style="4" customWidth="1"/>
    <col min="6673" max="6912" width="9.140625" style="4"/>
    <col min="6913" max="6913" width="2.28515625" style="4" customWidth="1"/>
    <col min="6914" max="6914" width="4.42578125" style="4" customWidth="1"/>
    <col min="6915" max="6915" width="17.140625" style="4" customWidth="1"/>
    <col min="6916" max="6916" width="0" style="4" hidden="1" customWidth="1"/>
    <col min="6917" max="6917" width="9.28515625" style="4" customWidth="1"/>
    <col min="6918" max="6918" width="8.42578125" style="4" customWidth="1"/>
    <col min="6919" max="6919" width="9.5703125" style="4" customWidth="1"/>
    <col min="6920" max="6920" width="0" style="4" hidden="1" customWidth="1"/>
    <col min="6921" max="6921" width="9" style="4" customWidth="1"/>
    <col min="6922" max="6922" width="12.28515625" style="4" customWidth="1"/>
    <col min="6923" max="6924" width="9.5703125" style="4" customWidth="1"/>
    <col min="6925" max="6925" width="10.5703125" style="4" customWidth="1"/>
    <col min="6926" max="6927" width="9" style="4" customWidth="1"/>
    <col min="6928" max="6928" width="7.5703125" style="4" customWidth="1"/>
    <col min="6929" max="7168" width="9.140625" style="4"/>
    <col min="7169" max="7169" width="2.28515625" style="4" customWidth="1"/>
    <col min="7170" max="7170" width="4.42578125" style="4" customWidth="1"/>
    <col min="7171" max="7171" width="17.140625" style="4" customWidth="1"/>
    <col min="7172" max="7172" width="0" style="4" hidden="1" customWidth="1"/>
    <col min="7173" max="7173" width="9.28515625" style="4" customWidth="1"/>
    <col min="7174" max="7174" width="8.42578125" style="4" customWidth="1"/>
    <col min="7175" max="7175" width="9.5703125" style="4" customWidth="1"/>
    <col min="7176" max="7176" width="0" style="4" hidden="1" customWidth="1"/>
    <col min="7177" max="7177" width="9" style="4" customWidth="1"/>
    <col min="7178" max="7178" width="12.28515625" style="4" customWidth="1"/>
    <col min="7179" max="7180" width="9.5703125" style="4" customWidth="1"/>
    <col min="7181" max="7181" width="10.5703125" style="4" customWidth="1"/>
    <col min="7182" max="7183" width="9" style="4" customWidth="1"/>
    <col min="7184" max="7184" width="7.5703125" style="4" customWidth="1"/>
    <col min="7185" max="7424" width="9.140625" style="4"/>
    <col min="7425" max="7425" width="2.28515625" style="4" customWidth="1"/>
    <col min="7426" max="7426" width="4.42578125" style="4" customWidth="1"/>
    <col min="7427" max="7427" width="17.140625" style="4" customWidth="1"/>
    <col min="7428" max="7428" width="0" style="4" hidden="1" customWidth="1"/>
    <col min="7429" max="7429" width="9.28515625" style="4" customWidth="1"/>
    <col min="7430" max="7430" width="8.42578125" style="4" customWidth="1"/>
    <col min="7431" max="7431" width="9.5703125" style="4" customWidth="1"/>
    <col min="7432" max="7432" width="0" style="4" hidden="1" customWidth="1"/>
    <col min="7433" max="7433" width="9" style="4" customWidth="1"/>
    <col min="7434" max="7434" width="12.28515625" style="4" customWidth="1"/>
    <col min="7435" max="7436" width="9.5703125" style="4" customWidth="1"/>
    <col min="7437" max="7437" width="10.5703125" style="4" customWidth="1"/>
    <col min="7438" max="7439" width="9" style="4" customWidth="1"/>
    <col min="7440" max="7440" width="7.5703125" style="4" customWidth="1"/>
    <col min="7441" max="7680" width="9.140625" style="4"/>
    <col min="7681" max="7681" width="2.28515625" style="4" customWidth="1"/>
    <col min="7682" max="7682" width="4.42578125" style="4" customWidth="1"/>
    <col min="7683" max="7683" width="17.140625" style="4" customWidth="1"/>
    <col min="7684" max="7684" width="0" style="4" hidden="1" customWidth="1"/>
    <col min="7685" max="7685" width="9.28515625" style="4" customWidth="1"/>
    <col min="7686" max="7686" width="8.42578125" style="4" customWidth="1"/>
    <col min="7687" max="7687" width="9.5703125" style="4" customWidth="1"/>
    <col min="7688" max="7688" width="0" style="4" hidden="1" customWidth="1"/>
    <col min="7689" max="7689" width="9" style="4" customWidth="1"/>
    <col min="7690" max="7690" width="12.28515625" style="4" customWidth="1"/>
    <col min="7691" max="7692" width="9.5703125" style="4" customWidth="1"/>
    <col min="7693" max="7693" width="10.5703125" style="4" customWidth="1"/>
    <col min="7694" max="7695" width="9" style="4" customWidth="1"/>
    <col min="7696" max="7696" width="7.5703125" style="4" customWidth="1"/>
    <col min="7697" max="7936" width="9.140625" style="4"/>
    <col min="7937" max="7937" width="2.28515625" style="4" customWidth="1"/>
    <col min="7938" max="7938" width="4.42578125" style="4" customWidth="1"/>
    <col min="7939" max="7939" width="17.140625" style="4" customWidth="1"/>
    <col min="7940" max="7940" width="0" style="4" hidden="1" customWidth="1"/>
    <col min="7941" max="7941" width="9.28515625" style="4" customWidth="1"/>
    <col min="7942" max="7942" width="8.42578125" style="4" customWidth="1"/>
    <col min="7943" max="7943" width="9.5703125" style="4" customWidth="1"/>
    <col min="7944" max="7944" width="0" style="4" hidden="1" customWidth="1"/>
    <col min="7945" max="7945" width="9" style="4" customWidth="1"/>
    <col min="7946" max="7946" width="12.28515625" style="4" customWidth="1"/>
    <col min="7947" max="7948" width="9.5703125" style="4" customWidth="1"/>
    <col min="7949" max="7949" width="10.5703125" style="4" customWidth="1"/>
    <col min="7950" max="7951" width="9" style="4" customWidth="1"/>
    <col min="7952" max="7952" width="7.5703125" style="4" customWidth="1"/>
    <col min="7953" max="8192" width="9.140625" style="4"/>
    <col min="8193" max="8193" width="2.28515625" style="4" customWidth="1"/>
    <col min="8194" max="8194" width="4.42578125" style="4" customWidth="1"/>
    <col min="8195" max="8195" width="17.140625" style="4" customWidth="1"/>
    <col min="8196" max="8196" width="0" style="4" hidden="1" customWidth="1"/>
    <col min="8197" max="8197" width="9.28515625" style="4" customWidth="1"/>
    <col min="8198" max="8198" width="8.42578125" style="4" customWidth="1"/>
    <col min="8199" max="8199" width="9.5703125" style="4" customWidth="1"/>
    <col min="8200" max="8200" width="0" style="4" hidden="1" customWidth="1"/>
    <col min="8201" max="8201" width="9" style="4" customWidth="1"/>
    <col min="8202" max="8202" width="12.28515625" style="4" customWidth="1"/>
    <col min="8203" max="8204" width="9.5703125" style="4" customWidth="1"/>
    <col min="8205" max="8205" width="10.5703125" style="4" customWidth="1"/>
    <col min="8206" max="8207" width="9" style="4" customWidth="1"/>
    <col min="8208" max="8208" width="7.5703125" style="4" customWidth="1"/>
    <col min="8209" max="8448" width="9.140625" style="4"/>
    <col min="8449" max="8449" width="2.28515625" style="4" customWidth="1"/>
    <col min="8450" max="8450" width="4.42578125" style="4" customWidth="1"/>
    <col min="8451" max="8451" width="17.140625" style="4" customWidth="1"/>
    <col min="8452" max="8452" width="0" style="4" hidden="1" customWidth="1"/>
    <col min="8453" max="8453" width="9.28515625" style="4" customWidth="1"/>
    <col min="8454" max="8454" width="8.42578125" style="4" customWidth="1"/>
    <col min="8455" max="8455" width="9.5703125" style="4" customWidth="1"/>
    <col min="8456" max="8456" width="0" style="4" hidden="1" customWidth="1"/>
    <col min="8457" max="8457" width="9" style="4" customWidth="1"/>
    <col min="8458" max="8458" width="12.28515625" style="4" customWidth="1"/>
    <col min="8459" max="8460" width="9.5703125" style="4" customWidth="1"/>
    <col min="8461" max="8461" width="10.5703125" style="4" customWidth="1"/>
    <col min="8462" max="8463" width="9" style="4" customWidth="1"/>
    <col min="8464" max="8464" width="7.5703125" style="4" customWidth="1"/>
    <col min="8465" max="8704" width="9.140625" style="4"/>
    <col min="8705" max="8705" width="2.28515625" style="4" customWidth="1"/>
    <col min="8706" max="8706" width="4.42578125" style="4" customWidth="1"/>
    <col min="8707" max="8707" width="17.140625" style="4" customWidth="1"/>
    <col min="8708" max="8708" width="0" style="4" hidden="1" customWidth="1"/>
    <col min="8709" max="8709" width="9.28515625" style="4" customWidth="1"/>
    <col min="8710" max="8710" width="8.42578125" style="4" customWidth="1"/>
    <col min="8711" max="8711" width="9.5703125" style="4" customWidth="1"/>
    <col min="8712" max="8712" width="0" style="4" hidden="1" customWidth="1"/>
    <col min="8713" max="8713" width="9" style="4" customWidth="1"/>
    <col min="8714" max="8714" width="12.28515625" style="4" customWidth="1"/>
    <col min="8715" max="8716" width="9.5703125" style="4" customWidth="1"/>
    <col min="8717" max="8717" width="10.5703125" style="4" customWidth="1"/>
    <col min="8718" max="8719" width="9" style="4" customWidth="1"/>
    <col min="8720" max="8720" width="7.5703125" style="4" customWidth="1"/>
    <col min="8721" max="8960" width="9.140625" style="4"/>
    <col min="8961" max="8961" width="2.28515625" style="4" customWidth="1"/>
    <col min="8962" max="8962" width="4.42578125" style="4" customWidth="1"/>
    <col min="8963" max="8963" width="17.140625" style="4" customWidth="1"/>
    <col min="8964" max="8964" width="0" style="4" hidden="1" customWidth="1"/>
    <col min="8965" max="8965" width="9.28515625" style="4" customWidth="1"/>
    <col min="8966" max="8966" width="8.42578125" style="4" customWidth="1"/>
    <col min="8967" max="8967" width="9.5703125" style="4" customWidth="1"/>
    <col min="8968" max="8968" width="0" style="4" hidden="1" customWidth="1"/>
    <col min="8969" max="8969" width="9" style="4" customWidth="1"/>
    <col min="8970" max="8970" width="12.28515625" style="4" customWidth="1"/>
    <col min="8971" max="8972" width="9.5703125" style="4" customWidth="1"/>
    <col min="8973" max="8973" width="10.5703125" style="4" customWidth="1"/>
    <col min="8974" max="8975" width="9" style="4" customWidth="1"/>
    <col min="8976" max="8976" width="7.5703125" style="4" customWidth="1"/>
    <col min="8977" max="9216" width="9.140625" style="4"/>
    <col min="9217" max="9217" width="2.28515625" style="4" customWidth="1"/>
    <col min="9218" max="9218" width="4.42578125" style="4" customWidth="1"/>
    <col min="9219" max="9219" width="17.140625" style="4" customWidth="1"/>
    <col min="9220" max="9220" width="0" style="4" hidden="1" customWidth="1"/>
    <col min="9221" max="9221" width="9.28515625" style="4" customWidth="1"/>
    <col min="9222" max="9222" width="8.42578125" style="4" customWidth="1"/>
    <col min="9223" max="9223" width="9.5703125" style="4" customWidth="1"/>
    <col min="9224" max="9224" width="0" style="4" hidden="1" customWidth="1"/>
    <col min="9225" max="9225" width="9" style="4" customWidth="1"/>
    <col min="9226" max="9226" width="12.28515625" style="4" customWidth="1"/>
    <col min="9227" max="9228" width="9.5703125" style="4" customWidth="1"/>
    <col min="9229" max="9229" width="10.5703125" style="4" customWidth="1"/>
    <col min="9230" max="9231" width="9" style="4" customWidth="1"/>
    <col min="9232" max="9232" width="7.5703125" style="4" customWidth="1"/>
    <col min="9233" max="9472" width="9.140625" style="4"/>
    <col min="9473" max="9473" width="2.28515625" style="4" customWidth="1"/>
    <col min="9474" max="9474" width="4.42578125" style="4" customWidth="1"/>
    <col min="9475" max="9475" width="17.140625" style="4" customWidth="1"/>
    <col min="9476" max="9476" width="0" style="4" hidden="1" customWidth="1"/>
    <col min="9477" max="9477" width="9.28515625" style="4" customWidth="1"/>
    <col min="9478" max="9478" width="8.42578125" style="4" customWidth="1"/>
    <col min="9479" max="9479" width="9.5703125" style="4" customWidth="1"/>
    <col min="9480" max="9480" width="0" style="4" hidden="1" customWidth="1"/>
    <col min="9481" max="9481" width="9" style="4" customWidth="1"/>
    <col min="9482" max="9482" width="12.28515625" style="4" customWidth="1"/>
    <col min="9483" max="9484" width="9.5703125" style="4" customWidth="1"/>
    <col min="9485" max="9485" width="10.5703125" style="4" customWidth="1"/>
    <col min="9486" max="9487" width="9" style="4" customWidth="1"/>
    <col min="9488" max="9488" width="7.5703125" style="4" customWidth="1"/>
    <col min="9489" max="9728" width="9.140625" style="4"/>
    <col min="9729" max="9729" width="2.28515625" style="4" customWidth="1"/>
    <col min="9730" max="9730" width="4.42578125" style="4" customWidth="1"/>
    <col min="9731" max="9731" width="17.140625" style="4" customWidth="1"/>
    <col min="9732" max="9732" width="0" style="4" hidden="1" customWidth="1"/>
    <col min="9733" max="9733" width="9.28515625" style="4" customWidth="1"/>
    <col min="9734" max="9734" width="8.42578125" style="4" customWidth="1"/>
    <col min="9735" max="9735" width="9.5703125" style="4" customWidth="1"/>
    <col min="9736" max="9736" width="0" style="4" hidden="1" customWidth="1"/>
    <col min="9737" max="9737" width="9" style="4" customWidth="1"/>
    <col min="9738" max="9738" width="12.28515625" style="4" customWidth="1"/>
    <col min="9739" max="9740" width="9.5703125" style="4" customWidth="1"/>
    <col min="9741" max="9741" width="10.5703125" style="4" customWidth="1"/>
    <col min="9742" max="9743" width="9" style="4" customWidth="1"/>
    <col min="9744" max="9744" width="7.5703125" style="4" customWidth="1"/>
    <col min="9745" max="9984" width="9.140625" style="4"/>
    <col min="9985" max="9985" width="2.28515625" style="4" customWidth="1"/>
    <col min="9986" max="9986" width="4.42578125" style="4" customWidth="1"/>
    <col min="9987" max="9987" width="17.140625" style="4" customWidth="1"/>
    <col min="9988" max="9988" width="0" style="4" hidden="1" customWidth="1"/>
    <col min="9989" max="9989" width="9.28515625" style="4" customWidth="1"/>
    <col min="9990" max="9990" width="8.42578125" style="4" customWidth="1"/>
    <col min="9991" max="9991" width="9.5703125" style="4" customWidth="1"/>
    <col min="9992" max="9992" width="0" style="4" hidden="1" customWidth="1"/>
    <col min="9993" max="9993" width="9" style="4" customWidth="1"/>
    <col min="9994" max="9994" width="12.28515625" style="4" customWidth="1"/>
    <col min="9995" max="9996" width="9.5703125" style="4" customWidth="1"/>
    <col min="9997" max="9997" width="10.5703125" style="4" customWidth="1"/>
    <col min="9998" max="9999" width="9" style="4" customWidth="1"/>
    <col min="10000" max="10000" width="7.5703125" style="4" customWidth="1"/>
    <col min="10001" max="10240" width="9.140625" style="4"/>
    <col min="10241" max="10241" width="2.28515625" style="4" customWidth="1"/>
    <col min="10242" max="10242" width="4.42578125" style="4" customWidth="1"/>
    <col min="10243" max="10243" width="17.140625" style="4" customWidth="1"/>
    <col min="10244" max="10244" width="0" style="4" hidden="1" customWidth="1"/>
    <col min="10245" max="10245" width="9.28515625" style="4" customWidth="1"/>
    <col min="10246" max="10246" width="8.42578125" style="4" customWidth="1"/>
    <col min="10247" max="10247" width="9.5703125" style="4" customWidth="1"/>
    <col min="10248" max="10248" width="0" style="4" hidden="1" customWidth="1"/>
    <col min="10249" max="10249" width="9" style="4" customWidth="1"/>
    <col min="10250" max="10250" width="12.28515625" style="4" customWidth="1"/>
    <col min="10251" max="10252" width="9.5703125" style="4" customWidth="1"/>
    <col min="10253" max="10253" width="10.5703125" style="4" customWidth="1"/>
    <col min="10254" max="10255" width="9" style="4" customWidth="1"/>
    <col min="10256" max="10256" width="7.5703125" style="4" customWidth="1"/>
    <col min="10257" max="10496" width="9.140625" style="4"/>
    <col min="10497" max="10497" width="2.28515625" style="4" customWidth="1"/>
    <col min="10498" max="10498" width="4.42578125" style="4" customWidth="1"/>
    <col min="10499" max="10499" width="17.140625" style="4" customWidth="1"/>
    <col min="10500" max="10500" width="0" style="4" hidden="1" customWidth="1"/>
    <col min="10501" max="10501" width="9.28515625" style="4" customWidth="1"/>
    <col min="10502" max="10502" width="8.42578125" style="4" customWidth="1"/>
    <col min="10503" max="10503" width="9.5703125" style="4" customWidth="1"/>
    <col min="10504" max="10504" width="0" style="4" hidden="1" customWidth="1"/>
    <col min="10505" max="10505" width="9" style="4" customWidth="1"/>
    <col min="10506" max="10506" width="12.28515625" style="4" customWidth="1"/>
    <col min="10507" max="10508" width="9.5703125" style="4" customWidth="1"/>
    <col min="10509" max="10509" width="10.5703125" style="4" customWidth="1"/>
    <col min="10510" max="10511" width="9" style="4" customWidth="1"/>
    <col min="10512" max="10512" width="7.5703125" style="4" customWidth="1"/>
    <col min="10513" max="10752" width="9.140625" style="4"/>
    <col min="10753" max="10753" width="2.28515625" style="4" customWidth="1"/>
    <col min="10754" max="10754" width="4.42578125" style="4" customWidth="1"/>
    <col min="10755" max="10755" width="17.140625" style="4" customWidth="1"/>
    <col min="10756" max="10756" width="0" style="4" hidden="1" customWidth="1"/>
    <col min="10757" max="10757" width="9.28515625" style="4" customWidth="1"/>
    <col min="10758" max="10758" width="8.42578125" style="4" customWidth="1"/>
    <col min="10759" max="10759" width="9.5703125" style="4" customWidth="1"/>
    <col min="10760" max="10760" width="0" style="4" hidden="1" customWidth="1"/>
    <col min="10761" max="10761" width="9" style="4" customWidth="1"/>
    <col min="10762" max="10762" width="12.28515625" style="4" customWidth="1"/>
    <col min="10763" max="10764" width="9.5703125" style="4" customWidth="1"/>
    <col min="10765" max="10765" width="10.5703125" style="4" customWidth="1"/>
    <col min="10766" max="10767" width="9" style="4" customWidth="1"/>
    <col min="10768" max="10768" width="7.5703125" style="4" customWidth="1"/>
    <col min="10769" max="11008" width="9.140625" style="4"/>
    <col min="11009" max="11009" width="2.28515625" style="4" customWidth="1"/>
    <col min="11010" max="11010" width="4.42578125" style="4" customWidth="1"/>
    <col min="11011" max="11011" width="17.140625" style="4" customWidth="1"/>
    <col min="11012" max="11012" width="0" style="4" hidden="1" customWidth="1"/>
    <col min="11013" max="11013" width="9.28515625" style="4" customWidth="1"/>
    <col min="11014" max="11014" width="8.42578125" style="4" customWidth="1"/>
    <col min="11015" max="11015" width="9.5703125" style="4" customWidth="1"/>
    <col min="11016" max="11016" width="0" style="4" hidden="1" customWidth="1"/>
    <col min="11017" max="11017" width="9" style="4" customWidth="1"/>
    <col min="11018" max="11018" width="12.28515625" style="4" customWidth="1"/>
    <col min="11019" max="11020" width="9.5703125" style="4" customWidth="1"/>
    <col min="11021" max="11021" width="10.5703125" style="4" customWidth="1"/>
    <col min="11022" max="11023" width="9" style="4" customWidth="1"/>
    <col min="11024" max="11024" width="7.5703125" style="4" customWidth="1"/>
    <col min="11025" max="11264" width="9.140625" style="4"/>
    <col min="11265" max="11265" width="2.28515625" style="4" customWidth="1"/>
    <col min="11266" max="11266" width="4.42578125" style="4" customWidth="1"/>
    <col min="11267" max="11267" width="17.140625" style="4" customWidth="1"/>
    <col min="11268" max="11268" width="0" style="4" hidden="1" customWidth="1"/>
    <col min="11269" max="11269" width="9.28515625" style="4" customWidth="1"/>
    <col min="11270" max="11270" width="8.42578125" style="4" customWidth="1"/>
    <col min="11271" max="11271" width="9.5703125" style="4" customWidth="1"/>
    <col min="11272" max="11272" width="0" style="4" hidden="1" customWidth="1"/>
    <col min="11273" max="11273" width="9" style="4" customWidth="1"/>
    <col min="11274" max="11274" width="12.28515625" style="4" customWidth="1"/>
    <col min="11275" max="11276" width="9.5703125" style="4" customWidth="1"/>
    <col min="11277" max="11277" width="10.5703125" style="4" customWidth="1"/>
    <col min="11278" max="11279" width="9" style="4" customWidth="1"/>
    <col min="11280" max="11280" width="7.5703125" style="4" customWidth="1"/>
    <col min="11281" max="11520" width="9.140625" style="4"/>
    <col min="11521" max="11521" width="2.28515625" style="4" customWidth="1"/>
    <col min="11522" max="11522" width="4.42578125" style="4" customWidth="1"/>
    <col min="11523" max="11523" width="17.140625" style="4" customWidth="1"/>
    <col min="11524" max="11524" width="0" style="4" hidden="1" customWidth="1"/>
    <col min="11525" max="11525" width="9.28515625" style="4" customWidth="1"/>
    <col min="11526" max="11526" width="8.42578125" style="4" customWidth="1"/>
    <col min="11527" max="11527" width="9.5703125" style="4" customWidth="1"/>
    <col min="11528" max="11528" width="0" style="4" hidden="1" customWidth="1"/>
    <col min="11529" max="11529" width="9" style="4" customWidth="1"/>
    <col min="11530" max="11530" width="12.28515625" style="4" customWidth="1"/>
    <col min="11531" max="11532" width="9.5703125" style="4" customWidth="1"/>
    <col min="11533" max="11533" width="10.5703125" style="4" customWidth="1"/>
    <col min="11534" max="11535" width="9" style="4" customWidth="1"/>
    <col min="11536" max="11536" width="7.5703125" style="4" customWidth="1"/>
    <col min="11537" max="11776" width="9.140625" style="4"/>
    <col min="11777" max="11777" width="2.28515625" style="4" customWidth="1"/>
    <col min="11778" max="11778" width="4.42578125" style="4" customWidth="1"/>
    <col min="11779" max="11779" width="17.140625" style="4" customWidth="1"/>
    <col min="11780" max="11780" width="0" style="4" hidden="1" customWidth="1"/>
    <col min="11781" max="11781" width="9.28515625" style="4" customWidth="1"/>
    <col min="11782" max="11782" width="8.42578125" style="4" customWidth="1"/>
    <col min="11783" max="11783" width="9.5703125" style="4" customWidth="1"/>
    <col min="11784" max="11784" width="0" style="4" hidden="1" customWidth="1"/>
    <col min="11785" max="11785" width="9" style="4" customWidth="1"/>
    <col min="11786" max="11786" width="12.28515625" style="4" customWidth="1"/>
    <col min="11787" max="11788" width="9.5703125" style="4" customWidth="1"/>
    <col min="11789" max="11789" width="10.5703125" style="4" customWidth="1"/>
    <col min="11790" max="11791" width="9" style="4" customWidth="1"/>
    <col min="11792" max="11792" width="7.5703125" style="4" customWidth="1"/>
    <col min="11793" max="12032" width="9.140625" style="4"/>
    <col min="12033" max="12033" width="2.28515625" style="4" customWidth="1"/>
    <col min="12034" max="12034" width="4.42578125" style="4" customWidth="1"/>
    <col min="12035" max="12035" width="17.140625" style="4" customWidth="1"/>
    <col min="12036" max="12036" width="0" style="4" hidden="1" customWidth="1"/>
    <col min="12037" max="12037" width="9.28515625" style="4" customWidth="1"/>
    <col min="12038" max="12038" width="8.42578125" style="4" customWidth="1"/>
    <col min="12039" max="12039" width="9.5703125" style="4" customWidth="1"/>
    <col min="12040" max="12040" width="0" style="4" hidden="1" customWidth="1"/>
    <col min="12041" max="12041" width="9" style="4" customWidth="1"/>
    <col min="12042" max="12042" width="12.28515625" style="4" customWidth="1"/>
    <col min="12043" max="12044" width="9.5703125" style="4" customWidth="1"/>
    <col min="12045" max="12045" width="10.5703125" style="4" customWidth="1"/>
    <col min="12046" max="12047" width="9" style="4" customWidth="1"/>
    <col min="12048" max="12048" width="7.5703125" style="4" customWidth="1"/>
    <col min="12049" max="12288" width="9.140625" style="4"/>
    <col min="12289" max="12289" width="2.28515625" style="4" customWidth="1"/>
    <col min="12290" max="12290" width="4.42578125" style="4" customWidth="1"/>
    <col min="12291" max="12291" width="17.140625" style="4" customWidth="1"/>
    <col min="12292" max="12292" width="0" style="4" hidden="1" customWidth="1"/>
    <col min="12293" max="12293" width="9.28515625" style="4" customWidth="1"/>
    <col min="12294" max="12294" width="8.42578125" style="4" customWidth="1"/>
    <col min="12295" max="12295" width="9.5703125" style="4" customWidth="1"/>
    <col min="12296" max="12296" width="0" style="4" hidden="1" customWidth="1"/>
    <col min="12297" max="12297" width="9" style="4" customWidth="1"/>
    <col min="12298" max="12298" width="12.28515625" style="4" customWidth="1"/>
    <col min="12299" max="12300" width="9.5703125" style="4" customWidth="1"/>
    <col min="12301" max="12301" width="10.5703125" style="4" customWidth="1"/>
    <col min="12302" max="12303" width="9" style="4" customWidth="1"/>
    <col min="12304" max="12304" width="7.5703125" style="4" customWidth="1"/>
    <col min="12305" max="12544" width="9.140625" style="4"/>
    <col min="12545" max="12545" width="2.28515625" style="4" customWidth="1"/>
    <col min="12546" max="12546" width="4.42578125" style="4" customWidth="1"/>
    <col min="12547" max="12547" width="17.140625" style="4" customWidth="1"/>
    <col min="12548" max="12548" width="0" style="4" hidden="1" customWidth="1"/>
    <col min="12549" max="12549" width="9.28515625" style="4" customWidth="1"/>
    <col min="12550" max="12550" width="8.42578125" style="4" customWidth="1"/>
    <col min="12551" max="12551" width="9.5703125" style="4" customWidth="1"/>
    <col min="12552" max="12552" width="0" style="4" hidden="1" customWidth="1"/>
    <col min="12553" max="12553" width="9" style="4" customWidth="1"/>
    <col min="12554" max="12554" width="12.28515625" style="4" customWidth="1"/>
    <col min="12555" max="12556" width="9.5703125" style="4" customWidth="1"/>
    <col min="12557" max="12557" width="10.5703125" style="4" customWidth="1"/>
    <col min="12558" max="12559" width="9" style="4" customWidth="1"/>
    <col min="12560" max="12560" width="7.5703125" style="4" customWidth="1"/>
    <col min="12561" max="12800" width="9.140625" style="4"/>
    <col min="12801" max="12801" width="2.28515625" style="4" customWidth="1"/>
    <col min="12802" max="12802" width="4.42578125" style="4" customWidth="1"/>
    <col min="12803" max="12803" width="17.140625" style="4" customWidth="1"/>
    <col min="12804" max="12804" width="0" style="4" hidden="1" customWidth="1"/>
    <col min="12805" max="12805" width="9.28515625" style="4" customWidth="1"/>
    <col min="12806" max="12806" width="8.42578125" style="4" customWidth="1"/>
    <col min="12807" max="12807" width="9.5703125" style="4" customWidth="1"/>
    <col min="12808" max="12808" width="0" style="4" hidden="1" customWidth="1"/>
    <col min="12809" max="12809" width="9" style="4" customWidth="1"/>
    <col min="12810" max="12810" width="12.28515625" style="4" customWidth="1"/>
    <col min="12811" max="12812" width="9.5703125" style="4" customWidth="1"/>
    <col min="12813" max="12813" width="10.5703125" style="4" customWidth="1"/>
    <col min="12814" max="12815" width="9" style="4" customWidth="1"/>
    <col min="12816" max="12816" width="7.5703125" style="4" customWidth="1"/>
    <col min="12817" max="13056" width="9.140625" style="4"/>
    <col min="13057" max="13057" width="2.28515625" style="4" customWidth="1"/>
    <col min="13058" max="13058" width="4.42578125" style="4" customWidth="1"/>
    <col min="13059" max="13059" width="17.140625" style="4" customWidth="1"/>
    <col min="13060" max="13060" width="0" style="4" hidden="1" customWidth="1"/>
    <col min="13061" max="13061" width="9.28515625" style="4" customWidth="1"/>
    <col min="13062" max="13062" width="8.42578125" style="4" customWidth="1"/>
    <col min="13063" max="13063" width="9.5703125" style="4" customWidth="1"/>
    <col min="13064" max="13064" width="0" style="4" hidden="1" customWidth="1"/>
    <col min="13065" max="13065" width="9" style="4" customWidth="1"/>
    <col min="13066" max="13066" width="12.28515625" style="4" customWidth="1"/>
    <col min="13067" max="13068" width="9.5703125" style="4" customWidth="1"/>
    <col min="13069" max="13069" width="10.5703125" style="4" customWidth="1"/>
    <col min="13070" max="13071" width="9" style="4" customWidth="1"/>
    <col min="13072" max="13072" width="7.5703125" style="4" customWidth="1"/>
    <col min="13073" max="13312" width="9.140625" style="4"/>
    <col min="13313" max="13313" width="2.28515625" style="4" customWidth="1"/>
    <col min="13314" max="13314" width="4.42578125" style="4" customWidth="1"/>
    <col min="13315" max="13315" width="17.140625" style="4" customWidth="1"/>
    <col min="13316" max="13316" width="0" style="4" hidden="1" customWidth="1"/>
    <col min="13317" max="13317" width="9.28515625" style="4" customWidth="1"/>
    <col min="13318" max="13318" width="8.42578125" style="4" customWidth="1"/>
    <col min="13319" max="13319" width="9.5703125" style="4" customWidth="1"/>
    <col min="13320" max="13320" width="0" style="4" hidden="1" customWidth="1"/>
    <col min="13321" max="13321" width="9" style="4" customWidth="1"/>
    <col min="13322" max="13322" width="12.28515625" style="4" customWidth="1"/>
    <col min="13323" max="13324" width="9.5703125" style="4" customWidth="1"/>
    <col min="13325" max="13325" width="10.5703125" style="4" customWidth="1"/>
    <col min="13326" max="13327" width="9" style="4" customWidth="1"/>
    <col min="13328" max="13328" width="7.5703125" style="4" customWidth="1"/>
    <col min="13329" max="13568" width="9.140625" style="4"/>
    <col min="13569" max="13569" width="2.28515625" style="4" customWidth="1"/>
    <col min="13570" max="13570" width="4.42578125" style="4" customWidth="1"/>
    <col min="13571" max="13571" width="17.140625" style="4" customWidth="1"/>
    <col min="13572" max="13572" width="0" style="4" hidden="1" customWidth="1"/>
    <col min="13573" max="13573" width="9.28515625" style="4" customWidth="1"/>
    <col min="13574" max="13574" width="8.42578125" style="4" customWidth="1"/>
    <col min="13575" max="13575" width="9.5703125" style="4" customWidth="1"/>
    <col min="13576" max="13576" width="0" style="4" hidden="1" customWidth="1"/>
    <col min="13577" max="13577" width="9" style="4" customWidth="1"/>
    <col min="13578" max="13578" width="12.28515625" style="4" customWidth="1"/>
    <col min="13579" max="13580" width="9.5703125" style="4" customWidth="1"/>
    <col min="13581" max="13581" width="10.5703125" style="4" customWidth="1"/>
    <col min="13582" max="13583" width="9" style="4" customWidth="1"/>
    <col min="13584" max="13584" width="7.5703125" style="4" customWidth="1"/>
    <col min="13585" max="13824" width="9.140625" style="4"/>
    <col min="13825" max="13825" width="2.28515625" style="4" customWidth="1"/>
    <col min="13826" max="13826" width="4.42578125" style="4" customWidth="1"/>
    <col min="13827" max="13827" width="17.140625" style="4" customWidth="1"/>
    <col min="13828" max="13828" width="0" style="4" hidden="1" customWidth="1"/>
    <col min="13829" max="13829" width="9.28515625" style="4" customWidth="1"/>
    <col min="13830" max="13830" width="8.42578125" style="4" customWidth="1"/>
    <col min="13831" max="13831" width="9.5703125" style="4" customWidth="1"/>
    <col min="13832" max="13832" width="0" style="4" hidden="1" customWidth="1"/>
    <col min="13833" max="13833" width="9" style="4" customWidth="1"/>
    <col min="13834" max="13834" width="12.28515625" style="4" customWidth="1"/>
    <col min="13835" max="13836" width="9.5703125" style="4" customWidth="1"/>
    <col min="13837" max="13837" width="10.5703125" style="4" customWidth="1"/>
    <col min="13838" max="13839" width="9" style="4" customWidth="1"/>
    <col min="13840" max="13840" width="7.5703125" style="4" customWidth="1"/>
    <col min="13841" max="14080" width="9.140625" style="4"/>
    <col min="14081" max="14081" width="2.28515625" style="4" customWidth="1"/>
    <col min="14082" max="14082" width="4.42578125" style="4" customWidth="1"/>
    <col min="14083" max="14083" width="17.140625" style="4" customWidth="1"/>
    <col min="14084" max="14084" width="0" style="4" hidden="1" customWidth="1"/>
    <col min="14085" max="14085" width="9.28515625" style="4" customWidth="1"/>
    <col min="14086" max="14086" width="8.42578125" style="4" customWidth="1"/>
    <col min="14087" max="14087" width="9.5703125" style="4" customWidth="1"/>
    <col min="14088" max="14088" width="0" style="4" hidden="1" customWidth="1"/>
    <col min="14089" max="14089" width="9" style="4" customWidth="1"/>
    <col min="14090" max="14090" width="12.28515625" style="4" customWidth="1"/>
    <col min="14091" max="14092" width="9.5703125" style="4" customWidth="1"/>
    <col min="14093" max="14093" width="10.5703125" style="4" customWidth="1"/>
    <col min="14094" max="14095" width="9" style="4" customWidth="1"/>
    <col min="14096" max="14096" width="7.5703125" style="4" customWidth="1"/>
    <col min="14097" max="14336" width="9.140625" style="4"/>
    <col min="14337" max="14337" width="2.28515625" style="4" customWidth="1"/>
    <col min="14338" max="14338" width="4.42578125" style="4" customWidth="1"/>
    <col min="14339" max="14339" width="17.140625" style="4" customWidth="1"/>
    <col min="14340" max="14340" width="0" style="4" hidden="1" customWidth="1"/>
    <col min="14341" max="14341" width="9.28515625" style="4" customWidth="1"/>
    <col min="14342" max="14342" width="8.42578125" style="4" customWidth="1"/>
    <col min="14343" max="14343" width="9.5703125" style="4" customWidth="1"/>
    <col min="14344" max="14344" width="0" style="4" hidden="1" customWidth="1"/>
    <col min="14345" max="14345" width="9" style="4" customWidth="1"/>
    <col min="14346" max="14346" width="12.28515625" style="4" customWidth="1"/>
    <col min="14347" max="14348" width="9.5703125" style="4" customWidth="1"/>
    <col min="14349" max="14349" width="10.5703125" style="4" customWidth="1"/>
    <col min="14350" max="14351" width="9" style="4" customWidth="1"/>
    <col min="14352" max="14352" width="7.5703125" style="4" customWidth="1"/>
    <col min="14353" max="14592" width="9.140625" style="4"/>
    <col min="14593" max="14593" width="2.28515625" style="4" customWidth="1"/>
    <col min="14594" max="14594" width="4.42578125" style="4" customWidth="1"/>
    <col min="14595" max="14595" width="17.140625" style="4" customWidth="1"/>
    <col min="14596" max="14596" width="0" style="4" hidden="1" customWidth="1"/>
    <col min="14597" max="14597" width="9.28515625" style="4" customWidth="1"/>
    <col min="14598" max="14598" width="8.42578125" style="4" customWidth="1"/>
    <col min="14599" max="14599" width="9.5703125" style="4" customWidth="1"/>
    <col min="14600" max="14600" width="0" style="4" hidden="1" customWidth="1"/>
    <col min="14601" max="14601" width="9" style="4" customWidth="1"/>
    <col min="14602" max="14602" width="12.28515625" style="4" customWidth="1"/>
    <col min="14603" max="14604" width="9.5703125" style="4" customWidth="1"/>
    <col min="14605" max="14605" width="10.5703125" style="4" customWidth="1"/>
    <col min="14606" max="14607" width="9" style="4" customWidth="1"/>
    <col min="14608" max="14608" width="7.5703125" style="4" customWidth="1"/>
    <col min="14609" max="14848" width="9.140625" style="4"/>
    <col min="14849" max="14849" width="2.28515625" style="4" customWidth="1"/>
    <col min="14850" max="14850" width="4.42578125" style="4" customWidth="1"/>
    <col min="14851" max="14851" width="17.140625" style="4" customWidth="1"/>
    <col min="14852" max="14852" width="0" style="4" hidden="1" customWidth="1"/>
    <col min="14853" max="14853" width="9.28515625" style="4" customWidth="1"/>
    <col min="14854" max="14854" width="8.42578125" style="4" customWidth="1"/>
    <col min="14855" max="14855" width="9.5703125" style="4" customWidth="1"/>
    <col min="14856" max="14856" width="0" style="4" hidden="1" customWidth="1"/>
    <col min="14857" max="14857" width="9" style="4" customWidth="1"/>
    <col min="14858" max="14858" width="12.28515625" style="4" customWidth="1"/>
    <col min="14859" max="14860" width="9.5703125" style="4" customWidth="1"/>
    <col min="14861" max="14861" width="10.5703125" style="4" customWidth="1"/>
    <col min="14862" max="14863" width="9" style="4" customWidth="1"/>
    <col min="14864" max="14864" width="7.5703125" style="4" customWidth="1"/>
    <col min="14865" max="15104" width="9.140625" style="4"/>
    <col min="15105" max="15105" width="2.28515625" style="4" customWidth="1"/>
    <col min="15106" max="15106" width="4.42578125" style="4" customWidth="1"/>
    <col min="15107" max="15107" width="17.140625" style="4" customWidth="1"/>
    <col min="15108" max="15108" width="0" style="4" hidden="1" customWidth="1"/>
    <col min="15109" max="15109" width="9.28515625" style="4" customWidth="1"/>
    <col min="15110" max="15110" width="8.42578125" style="4" customWidth="1"/>
    <col min="15111" max="15111" width="9.5703125" style="4" customWidth="1"/>
    <col min="15112" max="15112" width="0" style="4" hidden="1" customWidth="1"/>
    <col min="15113" max="15113" width="9" style="4" customWidth="1"/>
    <col min="15114" max="15114" width="12.28515625" style="4" customWidth="1"/>
    <col min="15115" max="15116" width="9.5703125" style="4" customWidth="1"/>
    <col min="15117" max="15117" width="10.5703125" style="4" customWidth="1"/>
    <col min="15118" max="15119" width="9" style="4" customWidth="1"/>
    <col min="15120" max="15120" width="7.5703125" style="4" customWidth="1"/>
    <col min="15121" max="15360" width="9.140625" style="4"/>
    <col min="15361" max="15361" width="2.28515625" style="4" customWidth="1"/>
    <col min="15362" max="15362" width="4.42578125" style="4" customWidth="1"/>
    <col min="15363" max="15363" width="17.140625" style="4" customWidth="1"/>
    <col min="15364" max="15364" width="0" style="4" hidden="1" customWidth="1"/>
    <col min="15365" max="15365" width="9.28515625" style="4" customWidth="1"/>
    <col min="15366" max="15366" width="8.42578125" style="4" customWidth="1"/>
    <col min="15367" max="15367" width="9.5703125" style="4" customWidth="1"/>
    <col min="15368" max="15368" width="0" style="4" hidden="1" customWidth="1"/>
    <col min="15369" max="15369" width="9" style="4" customWidth="1"/>
    <col min="15370" max="15370" width="12.28515625" style="4" customWidth="1"/>
    <col min="15371" max="15372" width="9.5703125" style="4" customWidth="1"/>
    <col min="15373" max="15373" width="10.5703125" style="4" customWidth="1"/>
    <col min="15374" max="15375" width="9" style="4" customWidth="1"/>
    <col min="15376" max="15376" width="7.5703125" style="4" customWidth="1"/>
    <col min="15377" max="15616" width="9.140625" style="4"/>
    <col min="15617" max="15617" width="2.28515625" style="4" customWidth="1"/>
    <col min="15618" max="15618" width="4.42578125" style="4" customWidth="1"/>
    <col min="15619" max="15619" width="17.140625" style="4" customWidth="1"/>
    <col min="15620" max="15620" width="0" style="4" hidden="1" customWidth="1"/>
    <col min="15621" max="15621" width="9.28515625" style="4" customWidth="1"/>
    <col min="15622" max="15622" width="8.42578125" style="4" customWidth="1"/>
    <col min="15623" max="15623" width="9.5703125" style="4" customWidth="1"/>
    <col min="15624" max="15624" width="0" style="4" hidden="1" customWidth="1"/>
    <col min="15625" max="15625" width="9" style="4" customWidth="1"/>
    <col min="15626" max="15626" width="12.28515625" style="4" customWidth="1"/>
    <col min="15627" max="15628" width="9.5703125" style="4" customWidth="1"/>
    <col min="15629" max="15629" width="10.5703125" style="4" customWidth="1"/>
    <col min="15630" max="15631" width="9" style="4" customWidth="1"/>
    <col min="15632" max="15632" width="7.5703125" style="4" customWidth="1"/>
    <col min="15633" max="15872" width="9.140625" style="4"/>
    <col min="15873" max="15873" width="2.28515625" style="4" customWidth="1"/>
    <col min="15874" max="15874" width="4.42578125" style="4" customWidth="1"/>
    <col min="15875" max="15875" width="17.140625" style="4" customWidth="1"/>
    <col min="15876" max="15876" width="0" style="4" hidden="1" customWidth="1"/>
    <col min="15877" max="15877" width="9.28515625" style="4" customWidth="1"/>
    <col min="15878" max="15878" width="8.42578125" style="4" customWidth="1"/>
    <col min="15879" max="15879" width="9.5703125" style="4" customWidth="1"/>
    <col min="15880" max="15880" width="0" style="4" hidden="1" customWidth="1"/>
    <col min="15881" max="15881" width="9" style="4" customWidth="1"/>
    <col min="15882" max="15882" width="12.28515625" style="4" customWidth="1"/>
    <col min="15883" max="15884" width="9.5703125" style="4" customWidth="1"/>
    <col min="15885" max="15885" width="10.5703125" style="4" customWidth="1"/>
    <col min="15886" max="15887" width="9" style="4" customWidth="1"/>
    <col min="15888" max="15888" width="7.5703125" style="4" customWidth="1"/>
    <col min="15889" max="16128" width="9.140625" style="4"/>
    <col min="16129" max="16129" width="2.28515625" style="4" customWidth="1"/>
    <col min="16130" max="16130" width="4.42578125" style="4" customWidth="1"/>
    <col min="16131" max="16131" width="17.140625" style="4" customWidth="1"/>
    <col min="16132" max="16132" width="0" style="4" hidden="1" customWidth="1"/>
    <col min="16133" max="16133" width="9.28515625" style="4" customWidth="1"/>
    <col min="16134" max="16134" width="8.42578125" style="4" customWidth="1"/>
    <col min="16135" max="16135" width="9.5703125" style="4" customWidth="1"/>
    <col min="16136" max="16136" width="0" style="4" hidden="1" customWidth="1"/>
    <col min="16137" max="16137" width="9" style="4" customWidth="1"/>
    <col min="16138" max="16138" width="12.28515625" style="4" customWidth="1"/>
    <col min="16139" max="16140" width="9.5703125" style="4" customWidth="1"/>
    <col min="16141" max="16141" width="10.5703125" style="4" customWidth="1"/>
    <col min="16142" max="16143" width="9" style="4" customWidth="1"/>
    <col min="16144" max="16144" width="7.5703125" style="4" customWidth="1"/>
    <col min="16145" max="16384" width="9.140625" style="4"/>
  </cols>
  <sheetData>
    <row r="1" spans="1:17">
      <c r="A1" s="1" t="s">
        <v>0</v>
      </c>
      <c r="O1" s="4" t="s">
        <v>123</v>
      </c>
    </row>
    <row r="2" spans="1:17">
      <c r="A2" s="5" t="s">
        <v>2</v>
      </c>
      <c r="O2" s="1" t="s">
        <v>124</v>
      </c>
    </row>
    <row r="3" spans="1:17" ht="16.899999999999999" customHeight="1"/>
    <row r="4" spans="1:17" ht="16.5" customHeight="1">
      <c r="J4" s="80" t="s">
        <v>3</v>
      </c>
    </row>
    <row r="5" spans="1:17" ht="2.25" hidden="1" customHeight="1"/>
    <row r="6" spans="1:17" ht="2.25" customHeight="1"/>
    <row r="7" spans="1:17" ht="13.5" customHeight="1">
      <c r="C7" s="66" t="s">
        <v>4</v>
      </c>
      <c r="D7" s="70"/>
      <c r="E7" s="66"/>
      <c r="F7" s="66"/>
      <c r="G7" s="66"/>
      <c r="H7" s="66"/>
      <c r="I7" s="66"/>
      <c r="J7" s="66"/>
      <c r="K7" s="66"/>
      <c r="L7" s="81"/>
      <c r="M7" s="81"/>
      <c r="N7" s="69"/>
      <c r="O7" s="69"/>
      <c r="P7" s="69"/>
      <c r="Q7" s="69"/>
    </row>
    <row r="8" spans="1:17" ht="15" customHeight="1">
      <c r="C8" s="66" t="s">
        <v>5</v>
      </c>
      <c r="D8" s="70"/>
      <c r="E8" s="66"/>
      <c r="F8" s="66"/>
      <c r="G8" s="66"/>
      <c r="H8" s="66"/>
      <c r="I8" s="66"/>
      <c r="J8" s="66"/>
      <c r="K8" s="66"/>
      <c r="L8" s="81"/>
      <c r="M8" s="81"/>
      <c r="N8" s="69"/>
      <c r="O8" s="69"/>
      <c r="P8" s="69"/>
      <c r="Q8" s="69"/>
    </row>
    <row r="9" spans="1:17" ht="16.149999999999999" customHeight="1">
      <c r="C9" s="66" t="s">
        <v>108</v>
      </c>
      <c r="D9" s="70"/>
      <c r="E9" s="66"/>
      <c r="F9" s="66"/>
      <c r="G9" s="66"/>
      <c r="H9" s="66"/>
      <c r="I9" s="66"/>
      <c r="J9" s="66"/>
      <c r="K9" s="66"/>
      <c r="L9" s="81"/>
      <c r="M9" s="81"/>
      <c r="N9" s="69"/>
      <c r="O9" s="69"/>
      <c r="P9" s="69"/>
      <c r="Q9" s="69"/>
    </row>
    <row r="10" spans="1:17">
      <c r="C10" s="70"/>
      <c r="D10" s="70"/>
      <c r="E10" s="66"/>
      <c r="F10" s="66"/>
      <c r="G10" s="66"/>
      <c r="H10" s="66"/>
      <c r="I10" s="66"/>
      <c r="J10" s="66" t="s">
        <v>6</v>
      </c>
      <c r="K10" s="66"/>
      <c r="L10" s="81"/>
      <c r="M10" s="81"/>
      <c r="N10" s="69"/>
      <c r="O10" s="69"/>
      <c r="P10" s="69"/>
      <c r="Q10" s="69"/>
    </row>
    <row r="11" spans="1:17" ht="14.25" customHeight="1" thickBot="1">
      <c r="H11" s="6" t="s">
        <v>7</v>
      </c>
      <c r="Q11" s="4" t="s">
        <v>7</v>
      </c>
    </row>
    <row r="12" spans="1:17" ht="21" thickBot="1">
      <c r="B12" s="38" t="s">
        <v>8</v>
      </c>
      <c r="C12" s="65" t="s">
        <v>9</v>
      </c>
      <c r="D12" s="39"/>
      <c r="E12" s="71"/>
      <c r="F12" s="72">
        <v>2017</v>
      </c>
      <c r="G12" s="73"/>
      <c r="H12" s="40" t="s">
        <v>10</v>
      </c>
      <c r="I12" s="71"/>
      <c r="J12" s="72">
        <v>2018</v>
      </c>
      <c r="K12" s="73"/>
      <c r="L12" s="71"/>
      <c r="M12" s="72">
        <v>2019</v>
      </c>
      <c r="N12" s="73"/>
      <c r="O12" s="71"/>
      <c r="P12" s="72">
        <v>2020</v>
      </c>
      <c r="Q12" s="73"/>
    </row>
    <row r="13" spans="1:17" ht="17.25" customHeight="1">
      <c r="B13" s="41" t="s">
        <v>11</v>
      </c>
      <c r="C13" s="64" t="s">
        <v>12</v>
      </c>
      <c r="D13" s="42"/>
      <c r="E13" s="62" t="s">
        <v>13</v>
      </c>
      <c r="F13" s="59" t="s">
        <v>14</v>
      </c>
      <c r="G13" s="59" t="s">
        <v>15</v>
      </c>
      <c r="H13" s="60" t="s">
        <v>16</v>
      </c>
      <c r="I13" s="62" t="s">
        <v>13</v>
      </c>
      <c r="J13" s="59" t="s">
        <v>14</v>
      </c>
      <c r="K13" s="59" t="s">
        <v>15</v>
      </c>
      <c r="L13" s="59" t="s">
        <v>13</v>
      </c>
      <c r="M13" s="59" t="s">
        <v>14</v>
      </c>
      <c r="N13" s="59" t="s">
        <v>15</v>
      </c>
      <c r="O13" s="59" t="s">
        <v>13</v>
      </c>
      <c r="P13" s="59" t="s">
        <v>14</v>
      </c>
      <c r="Q13" s="59" t="s">
        <v>15</v>
      </c>
    </row>
    <row r="14" spans="1:17" ht="17.25" customHeight="1">
      <c r="B14" s="41"/>
      <c r="C14" s="41"/>
      <c r="D14" s="42"/>
      <c r="E14" s="63" t="s">
        <v>17</v>
      </c>
      <c r="F14" s="61" t="s">
        <v>18</v>
      </c>
      <c r="G14" s="61" t="s">
        <v>19</v>
      </c>
      <c r="H14" s="60"/>
      <c r="I14" s="63" t="s">
        <v>17</v>
      </c>
      <c r="J14" s="61" t="s">
        <v>18</v>
      </c>
      <c r="K14" s="61" t="s">
        <v>19</v>
      </c>
      <c r="L14" s="61" t="s">
        <v>17</v>
      </c>
      <c r="M14" s="61" t="s">
        <v>18</v>
      </c>
      <c r="N14" s="61" t="s">
        <v>19</v>
      </c>
      <c r="O14" s="61" t="s">
        <v>17</v>
      </c>
      <c r="P14" s="61" t="s">
        <v>18</v>
      </c>
      <c r="Q14" s="61" t="s">
        <v>19</v>
      </c>
    </row>
    <row r="15" spans="1:17" ht="17.25" customHeight="1" thickBot="1">
      <c r="B15" s="43"/>
      <c r="C15" s="43"/>
      <c r="D15" s="44"/>
      <c r="E15" s="45"/>
      <c r="F15" s="74" t="s">
        <v>20</v>
      </c>
      <c r="G15" s="74" t="s">
        <v>21</v>
      </c>
      <c r="H15" s="75"/>
      <c r="I15" s="76"/>
      <c r="J15" s="74" t="s">
        <v>20</v>
      </c>
      <c r="K15" s="74" t="s">
        <v>21</v>
      </c>
      <c r="L15" s="76"/>
      <c r="M15" s="74" t="s">
        <v>20</v>
      </c>
      <c r="N15" s="74" t="s">
        <v>21</v>
      </c>
      <c r="O15" s="76"/>
      <c r="P15" s="74" t="s">
        <v>20</v>
      </c>
      <c r="Q15" s="74" t="s">
        <v>21</v>
      </c>
    </row>
    <row r="16" spans="1:17" ht="17.25" customHeight="1" thickBot="1">
      <c r="B16" s="46">
        <v>0</v>
      </c>
      <c r="C16" s="47">
        <v>1</v>
      </c>
      <c r="D16" s="47"/>
      <c r="E16" s="48">
        <v>2</v>
      </c>
      <c r="F16" s="48">
        <v>3</v>
      </c>
      <c r="G16" s="48">
        <v>4</v>
      </c>
      <c r="H16" s="49">
        <v>6</v>
      </c>
      <c r="I16" s="48">
        <v>2</v>
      </c>
      <c r="J16" s="48">
        <v>3</v>
      </c>
      <c r="K16" s="48">
        <v>4</v>
      </c>
      <c r="L16" s="50">
        <v>8</v>
      </c>
      <c r="M16" s="50">
        <v>9</v>
      </c>
      <c r="N16" s="50">
        <v>10</v>
      </c>
      <c r="O16" s="50">
        <v>11</v>
      </c>
      <c r="P16" s="50">
        <v>12</v>
      </c>
      <c r="Q16" s="51">
        <v>13</v>
      </c>
    </row>
    <row r="17" spans="2:17">
      <c r="B17" s="8">
        <v>1</v>
      </c>
      <c r="C17" s="9" t="s">
        <v>22</v>
      </c>
      <c r="D17" s="9"/>
      <c r="E17" s="12">
        <v>93</v>
      </c>
      <c r="F17" s="10">
        <f>INT((5329/14447)*E17)</f>
        <v>34</v>
      </c>
      <c r="G17" s="11">
        <f>E17-F17</f>
        <v>59</v>
      </c>
      <c r="H17" s="10">
        <f t="shared" ref="H17" si="0">G17-G17*25.69/100</f>
        <v>43.8429</v>
      </c>
      <c r="I17" s="10">
        <f>INT((14595/14447)*E17)</f>
        <v>93</v>
      </c>
      <c r="J17" s="10">
        <f>INT((5329/14595)*I17)</f>
        <v>33</v>
      </c>
      <c r="K17" s="11">
        <f>I17-J17</f>
        <v>60</v>
      </c>
      <c r="L17" s="10">
        <f>INT((14633/14447)*E17)</f>
        <v>94</v>
      </c>
      <c r="M17" s="10">
        <f>INT((5329/14633)*L17)</f>
        <v>34</v>
      </c>
      <c r="N17" s="11">
        <f>L17-M17</f>
        <v>60</v>
      </c>
      <c r="O17" s="10">
        <f>INT((14833/14447)*E17)</f>
        <v>95</v>
      </c>
      <c r="P17" s="10">
        <f>INT((5329/14833)*O17)</f>
        <v>34</v>
      </c>
      <c r="Q17" s="12">
        <f>O17-P17</f>
        <v>61</v>
      </c>
    </row>
    <row r="18" spans="2:17">
      <c r="B18" s="8">
        <v>2</v>
      </c>
      <c r="C18" s="9" t="s">
        <v>23</v>
      </c>
      <c r="D18" s="9"/>
      <c r="E18" s="10">
        <v>0</v>
      </c>
      <c r="F18" s="10">
        <f>INT((6482/14296)*E18)</f>
        <v>0</v>
      </c>
      <c r="G18" s="11">
        <f>E18-F18</f>
        <v>0</v>
      </c>
      <c r="H18" s="10">
        <f t="shared" ref="H18:H20" si="1">G18-G18*25.69/100</f>
        <v>0</v>
      </c>
      <c r="I18" s="10">
        <f>INT((16714/14296)*E18)</f>
        <v>0</v>
      </c>
      <c r="J18" s="10">
        <f>INT((6499/16714)*I18)</f>
        <v>0</v>
      </c>
      <c r="K18" s="11">
        <f>I18-J18</f>
        <v>0</v>
      </c>
      <c r="L18" s="10">
        <f>INT((16966/14296)*E18)</f>
        <v>0</v>
      </c>
      <c r="M18" s="10">
        <f>INT((6490/16966)*L18)</f>
        <v>0</v>
      </c>
      <c r="N18" s="11">
        <f>L18-M18</f>
        <v>0</v>
      </c>
      <c r="O18" s="10">
        <f>INT((16966/14296)*E18)</f>
        <v>0</v>
      </c>
      <c r="P18" s="10">
        <f>INT((6490/16966)*O18)</f>
        <v>0</v>
      </c>
      <c r="Q18" s="12">
        <f>O18-P18</f>
        <v>0</v>
      </c>
    </row>
    <row r="19" spans="2:17">
      <c r="B19" s="13">
        <v>3</v>
      </c>
      <c r="C19" s="14" t="s">
        <v>24</v>
      </c>
      <c r="D19" s="14"/>
      <c r="E19" s="12">
        <v>410</v>
      </c>
      <c r="F19" s="10">
        <f>INT((5329/14447)*E19)+31</f>
        <v>182</v>
      </c>
      <c r="G19" s="11">
        <f>E19-F19</f>
        <v>228</v>
      </c>
      <c r="H19" s="10">
        <f t="shared" ref="H19" si="2">G19-G19*25.69/100</f>
        <v>169.42679999999999</v>
      </c>
      <c r="I19" s="10">
        <f>INT((14595/14447)*E19)+35</f>
        <v>449</v>
      </c>
      <c r="J19" s="10">
        <f>INT((5329/14595)*I19)+35</f>
        <v>198</v>
      </c>
      <c r="K19" s="11">
        <f>I19-J19</f>
        <v>251</v>
      </c>
      <c r="L19" s="10">
        <f>INT((14633/14447)*E19)+43</f>
        <v>458</v>
      </c>
      <c r="M19" s="10">
        <f>INT((5329/14633)*L19)+44</f>
        <v>210</v>
      </c>
      <c r="N19" s="11">
        <f>L19-M19</f>
        <v>248</v>
      </c>
      <c r="O19" s="10">
        <f>INT((14833/14447)*E19)+30</f>
        <v>450</v>
      </c>
      <c r="P19" s="10">
        <f>INT((5329/14833)*O19)+26</f>
        <v>187</v>
      </c>
      <c r="Q19" s="12">
        <f>O19-P19</f>
        <v>263</v>
      </c>
    </row>
    <row r="20" spans="2:17">
      <c r="B20" s="13">
        <v>4</v>
      </c>
      <c r="C20" s="14" t="s">
        <v>25</v>
      </c>
      <c r="D20" s="14"/>
      <c r="E20" s="12">
        <v>435</v>
      </c>
      <c r="F20" s="10">
        <f>INT((5329/14447)*E20)</f>
        <v>160</v>
      </c>
      <c r="G20" s="11">
        <f>E20-F20</f>
        <v>275</v>
      </c>
      <c r="H20" s="10">
        <f t="shared" si="1"/>
        <v>204.35250000000002</v>
      </c>
      <c r="I20" s="10">
        <f>INT((14595/14447)*E20)</f>
        <v>439</v>
      </c>
      <c r="J20" s="10">
        <f>INT((5329/14595)*I20)</f>
        <v>160</v>
      </c>
      <c r="K20" s="11">
        <f>I20-J20</f>
        <v>279</v>
      </c>
      <c r="L20" s="10">
        <f>INT((14633/14447)*E20)</f>
        <v>440</v>
      </c>
      <c r="M20" s="10">
        <f>INT((5329/14633)*L20)</f>
        <v>160</v>
      </c>
      <c r="N20" s="11">
        <f>L20-M20</f>
        <v>280</v>
      </c>
      <c r="O20" s="10">
        <f>INT((14833/14447)*E20)</f>
        <v>446</v>
      </c>
      <c r="P20" s="10">
        <f>INT((5329/14833)*O20)+13</f>
        <v>173</v>
      </c>
      <c r="Q20" s="12">
        <f>O20-P20</f>
        <v>273</v>
      </c>
    </row>
    <row r="21" spans="2:17">
      <c r="B21" s="13">
        <v>5</v>
      </c>
      <c r="C21" s="14" t="s">
        <v>26</v>
      </c>
      <c r="D21" s="14"/>
      <c r="E21" s="12">
        <v>420</v>
      </c>
      <c r="F21" s="10">
        <f>INT((5329/14447)*E21)</f>
        <v>154</v>
      </c>
      <c r="G21" s="11">
        <f>E21-F21</f>
        <v>266</v>
      </c>
      <c r="H21" s="10">
        <f t="shared" ref="H21" si="3">G21-G21*25.69/100</f>
        <v>197.66460000000001</v>
      </c>
      <c r="I21" s="10">
        <f>INT((14595/14447)*E21)</f>
        <v>424</v>
      </c>
      <c r="J21" s="10">
        <f>INT((5329/14595)*I21)</f>
        <v>154</v>
      </c>
      <c r="K21" s="11">
        <f>I21-J21</f>
        <v>270</v>
      </c>
      <c r="L21" s="10">
        <f>INT((14633/14447)*E21)</f>
        <v>425</v>
      </c>
      <c r="M21" s="10">
        <f>INT((5329/14633)*L21)</f>
        <v>154</v>
      </c>
      <c r="N21" s="11">
        <f>L21-M21</f>
        <v>271</v>
      </c>
      <c r="O21" s="10">
        <f>INT((14833/14447)*E21)</f>
        <v>431</v>
      </c>
      <c r="P21" s="10">
        <f>INT((5329/14833)*O21)</f>
        <v>154</v>
      </c>
      <c r="Q21" s="12">
        <f>O21-P21</f>
        <v>277</v>
      </c>
    </row>
    <row r="22" spans="2:17" ht="15.75" customHeight="1">
      <c r="B22" s="15"/>
      <c r="C22" s="16" t="s">
        <v>27</v>
      </c>
      <c r="D22" s="17">
        <f t="shared" ref="D22:Q22" si="4">SUM(D17:D21)</f>
        <v>0</v>
      </c>
      <c r="E22" s="17">
        <f t="shared" si="4"/>
        <v>1358</v>
      </c>
      <c r="F22" s="17">
        <f t="shared" si="4"/>
        <v>530</v>
      </c>
      <c r="G22" s="17">
        <f t="shared" si="4"/>
        <v>828</v>
      </c>
      <c r="H22" s="17">
        <f t="shared" si="4"/>
        <v>615.28680000000008</v>
      </c>
      <c r="I22" s="17">
        <f t="shared" si="4"/>
        <v>1405</v>
      </c>
      <c r="J22" s="17">
        <f t="shared" si="4"/>
        <v>545</v>
      </c>
      <c r="K22" s="17">
        <f t="shared" si="4"/>
        <v>860</v>
      </c>
      <c r="L22" s="17">
        <f t="shared" si="4"/>
        <v>1417</v>
      </c>
      <c r="M22" s="17">
        <f t="shared" si="4"/>
        <v>558</v>
      </c>
      <c r="N22" s="17">
        <f t="shared" si="4"/>
        <v>859</v>
      </c>
      <c r="O22" s="17">
        <f t="shared" si="4"/>
        <v>1422</v>
      </c>
      <c r="P22" s="17">
        <f t="shared" si="4"/>
        <v>548</v>
      </c>
      <c r="Q22" s="17">
        <f t="shared" si="4"/>
        <v>874</v>
      </c>
    </row>
    <row r="23" spans="2:17">
      <c r="B23" s="8">
        <v>1</v>
      </c>
      <c r="C23" s="9" t="s">
        <v>28</v>
      </c>
      <c r="D23" s="9"/>
      <c r="E23" s="12">
        <v>210</v>
      </c>
      <c r="F23" s="10">
        <f>INT((5329/14447)*E23)</f>
        <v>77</v>
      </c>
      <c r="G23" s="11">
        <f>E23-F23</f>
        <v>133</v>
      </c>
      <c r="H23" s="10">
        <f t="shared" ref="H23" si="5">G23-G23*25.69/100</f>
        <v>98.832300000000004</v>
      </c>
      <c r="I23" s="10">
        <f>INT((14595/14447)*E23)</f>
        <v>212</v>
      </c>
      <c r="J23" s="10">
        <f>INT((5329/14595)*I23)</f>
        <v>77</v>
      </c>
      <c r="K23" s="11">
        <f>I23-J23</f>
        <v>135</v>
      </c>
      <c r="L23" s="10">
        <f>INT((14633/14447)*E23)</f>
        <v>212</v>
      </c>
      <c r="M23" s="10">
        <f>INT((5329/14633)*L23)</f>
        <v>77</v>
      </c>
      <c r="N23" s="11">
        <f>L23-M23</f>
        <v>135</v>
      </c>
      <c r="O23" s="10">
        <f>INT((14833/14447)*E23)</f>
        <v>215</v>
      </c>
      <c r="P23" s="10">
        <f>INT((5329/14833)*O23)</f>
        <v>77</v>
      </c>
      <c r="Q23" s="12">
        <f>O23-P23</f>
        <v>138</v>
      </c>
    </row>
    <row r="24" spans="2:17">
      <c r="B24" s="13">
        <v>2</v>
      </c>
      <c r="C24" s="14" t="s">
        <v>29</v>
      </c>
      <c r="D24" s="14"/>
      <c r="E24" s="12">
        <v>190</v>
      </c>
      <c r="F24" s="10">
        <f t="shared" ref="F24:F85" si="6">INT((5329/14447)*E24)</f>
        <v>70</v>
      </c>
      <c r="G24" s="11">
        <f t="shared" ref="G24:G36" si="7">E24-F24</f>
        <v>120</v>
      </c>
      <c r="H24" s="10">
        <f t="shared" ref="H24:H36" si="8">G24-G24*25.69/100</f>
        <v>89.171999999999997</v>
      </c>
      <c r="I24" s="10">
        <f t="shared" ref="I24:I36" si="9">INT((14595/14447)*E24)</f>
        <v>191</v>
      </c>
      <c r="J24" s="10">
        <f t="shared" ref="J24:J85" si="10">INT((5329/14595)*I24)</f>
        <v>69</v>
      </c>
      <c r="K24" s="11">
        <f t="shared" ref="K24:K36" si="11">I24-J24</f>
        <v>122</v>
      </c>
      <c r="L24" s="10">
        <f t="shared" ref="L24:L36" si="12">INT((14633/14447)*E24)</f>
        <v>192</v>
      </c>
      <c r="M24" s="10">
        <f t="shared" ref="M24:M85" si="13">INT((5329/14633)*L24)</f>
        <v>69</v>
      </c>
      <c r="N24" s="11">
        <f t="shared" ref="N24:N36" si="14">L24-M24</f>
        <v>123</v>
      </c>
      <c r="O24" s="10">
        <f t="shared" ref="O24:O36" si="15">INT((14833/14447)*E24)</f>
        <v>195</v>
      </c>
      <c r="P24" s="10">
        <f t="shared" ref="P24:P85" si="16">INT((5329/14833)*O24)</f>
        <v>70</v>
      </c>
      <c r="Q24" s="12">
        <f t="shared" ref="Q24:Q36" si="17">O24-P24</f>
        <v>125</v>
      </c>
    </row>
    <row r="25" spans="2:17">
      <c r="B25" s="13">
        <v>3</v>
      </c>
      <c r="C25" s="14" t="s">
        <v>30</v>
      </c>
      <c r="D25" s="14"/>
      <c r="E25" s="12">
        <v>109</v>
      </c>
      <c r="F25" s="10">
        <f t="shared" si="6"/>
        <v>40</v>
      </c>
      <c r="G25" s="11">
        <f t="shared" si="7"/>
        <v>69</v>
      </c>
      <c r="H25" s="10">
        <f t="shared" si="8"/>
        <v>51.273899999999998</v>
      </c>
      <c r="I25" s="10">
        <f t="shared" si="9"/>
        <v>110</v>
      </c>
      <c r="J25" s="10">
        <f t="shared" si="10"/>
        <v>40</v>
      </c>
      <c r="K25" s="11">
        <f t="shared" si="11"/>
        <v>70</v>
      </c>
      <c r="L25" s="10">
        <f t="shared" si="12"/>
        <v>110</v>
      </c>
      <c r="M25" s="10">
        <f t="shared" si="13"/>
        <v>40</v>
      </c>
      <c r="N25" s="11">
        <f t="shared" si="14"/>
        <v>70</v>
      </c>
      <c r="O25" s="10">
        <f t="shared" si="15"/>
        <v>111</v>
      </c>
      <c r="P25" s="10">
        <f t="shared" si="16"/>
        <v>39</v>
      </c>
      <c r="Q25" s="12">
        <f t="shared" si="17"/>
        <v>72</v>
      </c>
    </row>
    <row r="26" spans="2:17">
      <c r="B26" s="13">
        <v>4</v>
      </c>
      <c r="C26" s="14" t="s">
        <v>31</v>
      </c>
      <c r="D26" s="14"/>
      <c r="E26" s="12">
        <v>180</v>
      </c>
      <c r="F26" s="10">
        <f t="shared" si="6"/>
        <v>66</v>
      </c>
      <c r="G26" s="11">
        <f t="shared" si="7"/>
        <v>114</v>
      </c>
      <c r="H26" s="10">
        <f t="shared" si="8"/>
        <v>84.713399999999993</v>
      </c>
      <c r="I26" s="10">
        <f t="shared" si="9"/>
        <v>181</v>
      </c>
      <c r="J26" s="10">
        <f t="shared" si="10"/>
        <v>66</v>
      </c>
      <c r="K26" s="11">
        <f t="shared" si="11"/>
        <v>115</v>
      </c>
      <c r="L26" s="10">
        <f t="shared" si="12"/>
        <v>182</v>
      </c>
      <c r="M26" s="10">
        <f t="shared" si="13"/>
        <v>66</v>
      </c>
      <c r="N26" s="11">
        <f t="shared" si="14"/>
        <v>116</v>
      </c>
      <c r="O26" s="10">
        <f t="shared" si="15"/>
        <v>184</v>
      </c>
      <c r="P26" s="10">
        <f t="shared" si="16"/>
        <v>66</v>
      </c>
      <c r="Q26" s="12">
        <f t="shared" si="17"/>
        <v>118</v>
      </c>
    </row>
    <row r="27" spans="2:17">
      <c r="B27" s="13">
        <v>5</v>
      </c>
      <c r="C27" s="14" t="s">
        <v>32</v>
      </c>
      <c r="D27" s="14"/>
      <c r="E27" s="12">
        <v>195</v>
      </c>
      <c r="F27" s="10">
        <f t="shared" si="6"/>
        <v>71</v>
      </c>
      <c r="G27" s="11">
        <f t="shared" si="7"/>
        <v>124</v>
      </c>
      <c r="H27" s="10">
        <f t="shared" si="8"/>
        <v>92.144400000000005</v>
      </c>
      <c r="I27" s="10">
        <f t="shared" si="9"/>
        <v>196</v>
      </c>
      <c r="J27" s="10">
        <f t="shared" si="10"/>
        <v>71</v>
      </c>
      <c r="K27" s="11">
        <f t="shared" si="11"/>
        <v>125</v>
      </c>
      <c r="L27" s="10">
        <f t="shared" si="12"/>
        <v>197</v>
      </c>
      <c r="M27" s="10">
        <f t="shared" si="13"/>
        <v>71</v>
      </c>
      <c r="N27" s="11">
        <f t="shared" si="14"/>
        <v>126</v>
      </c>
      <c r="O27" s="10">
        <f t="shared" si="15"/>
        <v>200</v>
      </c>
      <c r="P27" s="10">
        <f t="shared" si="16"/>
        <v>71</v>
      </c>
      <c r="Q27" s="12">
        <f t="shared" si="17"/>
        <v>129</v>
      </c>
    </row>
    <row r="28" spans="2:17">
      <c r="B28" s="13">
        <v>6</v>
      </c>
      <c r="C28" s="14" t="s">
        <v>33</v>
      </c>
      <c r="D28" s="14"/>
      <c r="E28" s="12">
        <v>200</v>
      </c>
      <c r="F28" s="10">
        <f t="shared" si="6"/>
        <v>73</v>
      </c>
      <c r="G28" s="11">
        <f t="shared" si="7"/>
        <v>127</v>
      </c>
      <c r="H28" s="10">
        <f t="shared" si="8"/>
        <v>94.373699999999999</v>
      </c>
      <c r="I28" s="10">
        <f t="shared" si="9"/>
        <v>202</v>
      </c>
      <c r="J28" s="10">
        <f t="shared" si="10"/>
        <v>73</v>
      </c>
      <c r="K28" s="11">
        <f t="shared" si="11"/>
        <v>129</v>
      </c>
      <c r="L28" s="10">
        <f t="shared" si="12"/>
        <v>202</v>
      </c>
      <c r="M28" s="10">
        <f t="shared" si="13"/>
        <v>73</v>
      </c>
      <c r="N28" s="11">
        <f t="shared" si="14"/>
        <v>129</v>
      </c>
      <c r="O28" s="10">
        <f t="shared" si="15"/>
        <v>205</v>
      </c>
      <c r="P28" s="10">
        <f t="shared" si="16"/>
        <v>73</v>
      </c>
      <c r="Q28" s="12">
        <f t="shared" si="17"/>
        <v>132</v>
      </c>
    </row>
    <row r="29" spans="2:17">
      <c r="B29" s="13">
        <v>7</v>
      </c>
      <c r="C29" s="14" t="s">
        <v>34</v>
      </c>
      <c r="D29" s="14"/>
      <c r="E29" s="12">
        <v>190</v>
      </c>
      <c r="F29" s="10">
        <f t="shared" si="6"/>
        <v>70</v>
      </c>
      <c r="G29" s="11">
        <f t="shared" si="7"/>
        <v>120</v>
      </c>
      <c r="H29" s="10">
        <f t="shared" si="8"/>
        <v>89.171999999999997</v>
      </c>
      <c r="I29" s="10">
        <f t="shared" si="9"/>
        <v>191</v>
      </c>
      <c r="J29" s="10">
        <f t="shared" si="10"/>
        <v>69</v>
      </c>
      <c r="K29" s="11">
        <f t="shared" si="11"/>
        <v>122</v>
      </c>
      <c r="L29" s="10">
        <f t="shared" si="12"/>
        <v>192</v>
      </c>
      <c r="M29" s="10">
        <f t="shared" si="13"/>
        <v>69</v>
      </c>
      <c r="N29" s="11">
        <f t="shared" si="14"/>
        <v>123</v>
      </c>
      <c r="O29" s="10">
        <f t="shared" si="15"/>
        <v>195</v>
      </c>
      <c r="P29" s="10">
        <f t="shared" si="16"/>
        <v>70</v>
      </c>
      <c r="Q29" s="12">
        <f t="shared" si="17"/>
        <v>125</v>
      </c>
    </row>
    <row r="30" spans="2:17">
      <c r="B30" s="13">
        <v>8</v>
      </c>
      <c r="C30" s="14" t="s">
        <v>35</v>
      </c>
      <c r="D30" s="14"/>
      <c r="E30" s="12">
        <v>190</v>
      </c>
      <c r="F30" s="10">
        <f t="shared" si="6"/>
        <v>70</v>
      </c>
      <c r="G30" s="11">
        <f t="shared" si="7"/>
        <v>120</v>
      </c>
      <c r="H30" s="10">
        <f t="shared" si="8"/>
        <v>89.171999999999997</v>
      </c>
      <c r="I30" s="10">
        <f t="shared" si="9"/>
        <v>191</v>
      </c>
      <c r="J30" s="10">
        <f t="shared" si="10"/>
        <v>69</v>
      </c>
      <c r="K30" s="11">
        <f t="shared" si="11"/>
        <v>122</v>
      </c>
      <c r="L30" s="10">
        <f t="shared" si="12"/>
        <v>192</v>
      </c>
      <c r="M30" s="10">
        <f t="shared" si="13"/>
        <v>69</v>
      </c>
      <c r="N30" s="11">
        <f t="shared" si="14"/>
        <v>123</v>
      </c>
      <c r="O30" s="10">
        <f t="shared" si="15"/>
        <v>195</v>
      </c>
      <c r="P30" s="10">
        <f t="shared" si="16"/>
        <v>70</v>
      </c>
      <c r="Q30" s="12">
        <f t="shared" si="17"/>
        <v>125</v>
      </c>
    </row>
    <row r="31" spans="2:17">
      <c r="B31" s="13">
        <v>9</v>
      </c>
      <c r="C31" s="14" t="s">
        <v>36</v>
      </c>
      <c r="D31" s="14"/>
      <c r="E31" s="12">
        <v>190</v>
      </c>
      <c r="F31" s="10">
        <f t="shared" si="6"/>
        <v>70</v>
      </c>
      <c r="G31" s="11">
        <f t="shared" si="7"/>
        <v>120</v>
      </c>
      <c r="H31" s="10">
        <f t="shared" si="8"/>
        <v>89.171999999999997</v>
      </c>
      <c r="I31" s="10">
        <f t="shared" si="9"/>
        <v>191</v>
      </c>
      <c r="J31" s="10">
        <f t="shared" si="10"/>
        <v>69</v>
      </c>
      <c r="K31" s="11">
        <f t="shared" si="11"/>
        <v>122</v>
      </c>
      <c r="L31" s="10">
        <f t="shared" si="12"/>
        <v>192</v>
      </c>
      <c r="M31" s="10">
        <f t="shared" si="13"/>
        <v>69</v>
      </c>
      <c r="N31" s="11">
        <f t="shared" si="14"/>
        <v>123</v>
      </c>
      <c r="O31" s="10">
        <f t="shared" si="15"/>
        <v>195</v>
      </c>
      <c r="P31" s="10">
        <f t="shared" si="16"/>
        <v>70</v>
      </c>
      <c r="Q31" s="12">
        <f t="shared" si="17"/>
        <v>125</v>
      </c>
    </row>
    <row r="32" spans="2:17">
      <c r="B32" s="13">
        <v>10</v>
      </c>
      <c r="C32" s="14" t="s">
        <v>37</v>
      </c>
      <c r="D32" s="14"/>
      <c r="E32" s="12">
        <v>95</v>
      </c>
      <c r="F32" s="10">
        <f t="shared" si="6"/>
        <v>35</v>
      </c>
      <c r="G32" s="11">
        <f t="shared" si="7"/>
        <v>60</v>
      </c>
      <c r="H32" s="10">
        <f t="shared" si="8"/>
        <v>44.585999999999999</v>
      </c>
      <c r="I32" s="10">
        <f t="shared" si="9"/>
        <v>95</v>
      </c>
      <c r="J32" s="10">
        <f t="shared" si="10"/>
        <v>34</v>
      </c>
      <c r="K32" s="11">
        <f t="shared" si="11"/>
        <v>61</v>
      </c>
      <c r="L32" s="10">
        <f t="shared" si="12"/>
        <v>96</v>
      </c>
      <c r="M32" s="10">
        <f t="shared" si="13"/>
        <v>34</v>
      </c>
      <c r="N32" s="11">
        <f t="shared" si="14"/>
        <v>62</v>
      </c>
      <c r="O32" s="10">
        <f t="shared" si="15"/>
        <v>97</v>
      </c>
      <c r="P32" s="10">
        <f t="shared" si="16"/>
        <v>34</v>
      </c>
      <c r="Q32" s="12">
        <f t="shared" si="17"/>
        <v>63</v>
      </c>
    </row>
    <row r="33" spans="2:17">
      <c r="B33" s="13">
        <v>11</v>
      </c>
      <c r="C33" s="14" t="s">
        <v>38</v>
      </c>
      <c r="D33" s="14"/>
      <c r="E33" s="12">
        <v>240</v>
      </c>
      <c r="F33" s="10">
        <f t="shared" si="6"/>
        <v>88</v>
      </c>
      <c r="G33" s="11">
        <f t="shared" si="7"/>
        <v>152</v>
      </c>
      <c r="H33" s="10">
        <f t="shared" si="8"/>
        <v>112.9512</v>
      </c>
      <c r="I33" s="10">
        <f t="shared" si="9"/>
        <v>242</v>
      </c>
      <c r="J33" s="10">
        <f t="shared" si="10"/>
        <v>88</v>
      </c>
      <c r="K33" s="11">
        <f t="shared" si="11"/>
        <v>154</v>
      </c>
      <c r="L33" s="10">
        <f t="shared" si="12"/>
        <v>243</v>
      </c>
      <c r="M33" s="10">
        <f t="shared" si="13"/>
        <v>88</v>
      </c>
      <c r="N33" s="11">
        <f t="shared" si="14"/>
        <v>155</v>
      </c>
      <c r="O33" s="10">
        <f t="shared" si="15"/>
        <v>246</v>
      </c>
      <c r="P33" s="10">
        <f t="shared" si="16"/>
        <v>88</v>
      </c>
      <c r="Q33" s="12">
        <f t="shared" si="17"/>
        <v>158</v>
      </c>
    </row>
    <row r="34" spans="2:17">
      <c r="B34" s="13">
        <v>12</v>
      </c>
      <c r="C34" s="14" t="s">
        <v>39</v>
      </c>
      <c r="D34" s="14"/>
      <c r="E34" s="12">
        <v>250</v>
      </c>
      <c r="F34" s="10">
        <f t="shared" si="6"/>
        <v>92</v>
      </c>
      <c r="G34" s="11">
        <f t="shared" si="7"/>
        <v>158</v>
      </c>
      <c r="H34" s="10">
        <f t="shared" si="8"/>
        <v>117.40979999999999</v>
      </c>
      <c r="I34" s="10">
        <f t="shared" si="9"/>
        <v>252</v>
      </c>
      <c r="J34" s="10">
        <f t="shared" si="10"/>
        <v>92</v>
      </c>
      <c r="K34" s="11">
        <f t="shared" si="11"/>
        <v>160</v>
      </c>
      <c r="L34" s="10">
        <f t="shared" si="12"/>
        <v>253</v>
      </c>
      <c r="M34" s="10">
        <f t="shared" si="13"/>
        <v>92</v>
      </c>
      <c r="N34" s="11">
        <f t="shared" si="14"/>
        <v>161</v>
      </c>
      <c r="O34" s="10">
        <f t="shared" si="15"/>
        <v>256</v>
      </c>
      <c r="P34" s="10">
        <f t="shared" si="16"/>
        <v>91</v>
      </c>
      <c r="Q34" s="12">
        <f t="shared" si="17"/>
        <v>165</v>
      </c>
    </row>
    <row r="35" spans="2:17">
      <c r="B35" s="13">
        <v>13</v>
      </c>
      <c r="C35" s="14" t="s">
        <v>40</v>
      </c>
      <c r="D35" s="14"/>
      <c r="E35" s="12">
        <v>220</v>
      </c>
      <c r="F35" s="10">
        <f t="shared" si="6"/>
        <v>81</v>
      </c>
      <c r="G35" s="11">
        <f t="shared" si="7"/>
        <v>139</v>
      </c>
      <c r="H35" s="10">
        <f t="shared" si="8"/>
        <v>103.29089999999999</v>
      </c>
      <c r="I35" s="10">
        <f t="shared" si="9"/>
        <v>222</v>
      </c>
      <c r="J35" s="10">
        <f t="shared" si="10"/>
        <v>81</v>
      </c>
      <c r="K35" s="11">
        <f t="shared" si="11"/>
        <v>141</v>
      </c>
      <c r="L35" s="10">
        <f t="shared" si="12"/>
        <v>222</v>
      </c>
      <c r="M35" s="10">
        <f t="shared" si="13"/>
        <v>80</v>
      </c>
      <c r="N35" s="11">
        <f t="shared" si="14"/>
        <v>142</v>
      </c>
      <c r="O35" s="10">
        <f t="shared" si="15"/>
        <v>225</v>
      </c>
      <c r="P35" s="10">
        <f t="shared" si="16"/>
        <v>80</v>
      </c>
      <c r="Q35" s="12">
        <f t="shared" si="17"/>
        <v>145</v>
      </c>
    </row>
    <row r="36" spans="2:17" ht="19.149999999999999" customHeight="1">
      <c r="B36" s="13">
        <v>14</v>
      </c>
      <c r="C36" s="14" t="s">
        <v>41</v>
      </c>
      <c r="D36" s="14"/>
      <c r="E36" s="12">
        <v>240</v>
      </c>
      <c r="F36" s="10">
        <f t="shared" si="6"/>
        <v>88</v>
      </c>
      <c r="G36" s="11">
        <f t="shared" si="7"/>
        <v>152</v>
      </c>
      <c r="H36" s="10">
        <f t="shared" si="8"/>
        <v>112.9512</v>
      </c>
      <c r="I36" s="10">
        <f t="shared" si="9"/>
        <v>242</v>
      </c>
      <c r="J36" s="10">
        <f t="shared" si="10"/>
        <v>88</v>
      </c>
      <c r="K36" s="11">
        <f t="shared" si="11"/>
        <v>154</v>
      </c>
      <c r="L36" s="10">
        <f t="shared" si="12"/>
        <v>243</v>
      </c>
      <c r="M36" s="10">
        <f t="shared" si="13"/>
        <v>88</v>
      </c>
      <c r="N36" s="11">
        <f t="shared" si="14"/>
        <v>155</v>
      </c>
      <c r="O36" s="10">
        <f t="shared" si="15"/>
        <v>246</v>
      </c>
      <c r="P36" s="10">
        <f t="shared" si="16"/>
        <v>88</v>
      </c>
      <c r="Q36" s="12">
        <f t="shared" si="17"/>
        <v>158</v>
      </c>
    </row>
    <row r="37" spans="2:17">
      <c r="B37" s="13">
        <v>15</v>
      </c>
      <c r="C37" s="14" t="s">
        <v>42</v>
      </c>
      <c r="D37" s="14"/>
      <c r="E37" s="12">
        <v>230</v>
      </c>
      <c r="F37" s="10">
        <f t="shared" si="6"/>
        <v>84</v>
      </c>
      <c r="G37" s="11">
        <f t="shared" ref="G37" si="18">E37-F37</f>
        <v>146</v>
      </c>
      <c r="H37" s="10">
        <f t="shared" ref="H37" si="19">G37-G37*25.69/100</f>
        <v>108.4926</v>
      </c>
      <c r="I37" s="10">
        <f t="shared" ref="I37" si="20">INT((14595/14447)*E37)</f>
        <v>232</v>
      </c>
      <c r="J37" s="10">
        <f t="shared" si="10"/>
        <v>84</v>
      </c>
      <c r="K37" s="11">
        <f t="shared" ref="K37" si="21">I37-J37</f>
        <v>148</v>
      </c>
      <c r="L37" s="10">
        <f t="shared" ref="L37" si="22">INT((14633/14447)*E37)</f>
        <v>232</v>
      </c>
      <c r="M37" s="10">
        <f t="shared" si="13"/>
        <v>84</v>
      </c>
      <c r="N37" s="11">
        <f t="shared" ref="N37" si="23">L37-M37</f>
        <v>148</v>
      </c>
      <c r="O37" s="10">
        <f t="shared" ref="O37" si="24">INT((14833/14447)*E37)</f>
        <v>236</v>
      </c>
      <c r="P37" s="10">
        <f t="shared" si="16"/>
        <v>84</v>
      </c>
      <c r="Q37" s="12">
        <f t="shared" ref="Q37" si="25">O37-P37</f>
        <v>152</v>
      </c>
    </row>
    <row r="38" spans="2:17">
      <c r="B38" s="13">
        <v>16</v>
      </c>
      <c r="C38" s="14" t="s">
        <v>43</v>
      </c>
      <c r="D38" s="14"/>
      <c r="E38" s="12">
        <v>250</v>
      </c>
      <c r="F38" s="10">
        <f t="shared" si="6"/>
        <v>92</v>
      </c>
      <c r="G38" s="11">
        <f t="shared" ref="G38:G68" si="26">E38-F38</f>
        <v>158</v>
      </c>
      <c r="H38" s="10">
        <f t="shared" ref="H38:H68" si="27">G38-G38*25.69/100</f>
        <v>117.40979999999999</v>
      </c>
      <c r="I38" s="10">
        <f t="shared" ref="I38:I68" si="28">INT((14595/14447)*E38)</f>
        <v>252</v>
      </c>
      <c r="J38" s="10">
        <f t="shared" si="10"/>
        <v>92</v>
      </c>
      <c r="K38" s="11">
        <f t="shared" ref="K38:K68" si="29">I38-J38</f>
        <v>160</v>
      </c>
      <c r="L38" s="10">
        <f t="shared" ref="L38:L68" si="30">INT((14633/14447)*E38)</f>
        <v>253</v>
      </c>
      <c r="M38" s="10">
        <f t="shared" si="13"/>
        <v>92</v>
      </c>
      <c r="N38" s="11">
        <f t="shared" ref="N38:N68" si="31">L38-M38</f>
        <v>161</v>
      </c>
      <c r="O38" s="10">
        <f t="shared" ref="O38:O68" si="32">INT((14833/14447)*E38)</f>
        <v>256</v>
      </c>
      <c r="P38" s="10">
        <f t="shared" si="16"/>
        <v>91</v>
      </c>
      <c r="Q38" s="12">
        <f t="shared" ref="Q38:Q68" si="33">O38-P38</f>
        <v>165</v>
      </c>
    </row>
    <row r="39" spans="2:17">
      <c r="B39" s="13">
        <v>17</v>
      </c>
      <c r="C39" s="14" t="s">
        <v>44</v>
      </c>
      <c r="D39" s="14"/>
      <c r="E39" s="12">
        <v>190</v>
      </c>
      <c r="F39" s="10">
        <f t="shared" si="6"/>
        <v>70</v>
      </c>
      <c r="G39" s="11">
        <f t="shared" si="26"/>
        <v>120</v>
      </c>
      <c r="H39" s="10">
        <f t="shared" si="27"/>
        <v>89.171999999999997</v>
      </c>
      <c r="I39" s="10">
        <f t="shared" si="28"/>
        <v>191</v>
      </c>
      <c r="J39" s="10">
        <f t="shared" si="10"/>
        <v>69</v>
      </c>
      <c r="K39" s="11">
        <f t="shared" si="29"/>
        <v>122</v>
      </c>
      <c r="L39" s="10">
        <f t="shared" si="30"/>
        <v>192</v>
      </c>
      <c r="M39" s="10">
        <f t="shared" si="13"/>
        <v>69</v>
      </c>
      <c r="N39" s="11">
        <f t="shared" si="31"/>
        <v>123</v>
      </c>
      <c r="O39" s="10">
        <f t="shared" si="32"/>
        <v>195</v>
      </c>
      <c r="P39" s="10">
        <f t="shared" si="16"/>
        <v>70</v>
      </c>
      <c r="Q39" s="12">
        <f t="shared" si="33"/>
        <v>125</v>
      </c>
    </row>
    <row r="40" spans="2:17">
      <c r="B40" s="13">
        <v>18</v>
      </c>
      <c r="C40" s="14" t="s">
        <v>45</v>
      </c>
      <c r="D40" s="14"/>
      <c r="E40" s="12">
        <v>150</v>
      </c>
      <c r="F40" s="10">
        <f t="shared" si="6"/>
        <v>55</v>
      </c>
      <c r="G40" s="11">
        <f t="shared" si="26"/>
        <v>95</v>
      </c>
      <c r="H40" s="10">
        <f t="shared" si="27"/>
        <v>70.594499999999996</v>
      </c>
      <c r="I40" s="10">
        <f t="shared" si="28"/>
        <v>151</v>
      </c>
      <c r="J40" s="10">
        <f t="shared" si="10"/>
        <v>55</v>
      </c>
      <c r="K40" s="11">
        <f t="shared" si="29"/>
        <v>96</v>
      </c>
      <c r="L40" s="10">
        <f t="shared" si="30"/>
        <v>151</v>
      </c>
      <c r="M40" s="10">
        <f t="shared" si="13"/>
        <v>54</v>
      </c>
      <c r="N40" s="11">
        <f t="shared" si="31"/>
        <v>97</v>
      </c>
      <c r="O40" s="10">
        <f t="shared" si="32"/>
        <v>154</v>
      </c>
      <c r="P40" s="10">
        <f t="shared" si="16"/>
        <v>55</v>
      </c>
      <c r="Q40" s="12">
        <f t="shared" si="33"/>
        <v>99</v>
      </c>
    </row>
    <row r="41" spans="2:17">
      <c r="B41" s="13">
        <v>19</v>
      </c>
      <c r="C41" s="14" t="s">
        <v>46</v>
      </c>
      <c r="D41" s="14"/>
      <c r="E41" s="12">
        <v>220</v>
      </c>
      <c r="F41" s="10">
        <f t="shared" si="6"/>
        <v>81</v>
      </c>
      <c r="G41" s="11">
        <f t="shared" si="26"/>
        <v>139</v>
      </c>
      <c r="H41" s="10">
        <f t="shared" si="27"/>
        <v>103.29089999999999</v>
      </c>
      <c r="I41" s="10">
        <f t="shared" si="28"/>
        <v>222</v>
      </c>
      <c r="J41" s="10">
        <f t="shared" si="10"/>
        <v>81</v>
      </c>
      <c r="K41" s="11">
        <f t="shared" si="29"/>
        <v>141</v>
      </c>
      <c r="L41" s="10">
        <f t="shared" si="30"/>
        <v>222</v>
      </c>
      <c r="M41" s="10">
        <f t="shared" si="13"/>
        <v>80</v>
      </c>
      <c r="N41" s="11">
        <f t="shared" si="31"/>
        <v>142</v>
      </c>
      <c r="O41" s="10">
        <f t="shared" si="32"/>
        <v>225</v>
      </c>
      <c r="P41" s="10">
        <f t="shared" si="16"/>
        <v>80</v>
      </c>
      <c r="Q41" s="12">
        <f t="shared" si="33"/>
        <v>145</v>
      </c>
    </row>
    <row r="42" spans="2:17">
      <c r="B42" s="13">
        <v>20</v>
      </c>
      <c r="C42" s="14" t="s">
        <v>47</v>
      </c>
      <c r="D42" s="14"/>
      <c r="E42" s="12">
        <v>250</v>
      </c>
      <c r="F42" s="10">
        <f t="shared" si="6"/>
        <v>92</v>
      </c>
      <c r="G42" s="11">
        <f t="shared" si="26"/>
        <v>158</v>
      </c>
      <c r="H42" s="10">
        <f t="shared" si="27"/>
        <v>117.40979999999999</v>
      </c>
      <c r="I42" s="10">
        <f t="shared" si="28"/>
        <v>252</v>
      </c>
      <c r="J42" s="10">
        <f t="shared" si="10"/>
        <v>92</v>
      </c>
      <c r="K42" s="11">
        <f t="shared" si="29"/>
        <v>160</v>
      </c>
      <c r="L42" s="10">
        <f t="shared" si="30"/>
        <v>253</v>
      </c>
      <c r="M42" s="10">
        <f t="shared" si="13"/>
        <v>92</v>
      </c>
      <c r="N42" s="11">
        <f t="shared" si="31"/>
        <v>161</v>
      </c>
      <c r="O42" s="10">
        <f t="shared" si="32"/>
        <v>256</v>
      </c>
      <c r="P42" s="10">
        <f t="shared" si="16"/>
        <v>91</v>
      </c>
      <c r="Q42" s="12">
        <f t="shared" si="33"/>
        <v>165</v>
      </c>
    </row>
    <row r="43" spans="2:17">
      <c r="B43" s="13">
        <v>21</v>
      </c>
      <c r="C43" s="14" t="s">
        <v>48</v>
      </c>
      <c r="D43" s="14"/>
      <c r="E43" s="12">
        <v>95</v>
      </c>
      <c r="F43" s="10">
        <f t="shared" si="6"/>
        <v>35</v>
      </c>
      <c r="G43" s="11">
        <f t="shared" si="26"/>
        <v>60</v>
      </c>
      <c r="H43" s="10">
        <f t="shared" si="27"/>
        <v>44.585999999999999</v>
      </c>
      <c r="I43" s="10">
        <f t="shared" si="28"/>
        <v>95</v>
      </c>
      <c r="J43" s="10">
        <f t="shared" si="10"/>
        <v>34</v>
      </c>
      <c r="K43" s="11">
        <f t="shared" si="29"/>
        <v>61</v>
      </c>
      <c r="L43" s="10">
        <f t="shared" si="30"/>
        <v>96</v>
      </c>
      <c r="M43" s="10">
        <f t="shared" si="13"/>
        <v>34</v>
      </c>
      <c r="N43" s="11">
        <f t="shared" si="31"/>
        <v>62</v>
      </c>
      <c r="O43" s="10">
        <f t="shared" si="32"/>
        <v>97</v>
      </c>
      <c r="P43" s="10">
        <f t="shared" si="16"/>
        <v>34</v>
      </c>
      <c r="Q43" s="12">
        <f t="shared" si="33"/>
        <v>63</v>
      </c>
    </row>
    <row r="44" spans="2:17">
      <c r="B44" s="18">
        <v>22</v>
      </c>
      <c r="C44" s="14" t="s">
        <v>49</v>
      </c>
      <c r="D44" s="14"/>
      <c r="E44" s="12">
        <v>210</v>
      </c>
      <c r="F44" s="10">
        <f t="shared" si="6"/>
        <v>77</v>
      </c>
      <c r="G44" s="11">
        <f t="shared" si="26"/>
        <v>133</v>
      </c>
      <c r="H44" s="10">
        <f t="shared" si="27"/>
        <v>98.832300000000004</v>
      </c>
      <c r="I44" s="10">
        <f t="shared" si="28"/>
        <v>212</v>
      </c>
      <c r="J44" s="10">
        <f t="shared" si="10"/>
        <v>77</v>
      </c>
      <c r="K44" s="11">
        <f t="shared" si="29"/>
        <v>135</v>
      </c>
      <c r="L44" s="10">
        <f t="shared" si="30"/>
        <v>212</v>
      </c>
      <c r="M44" s="10">
        <f t="shared" si="13"/>
        <v>77</v>
      </c>
      <c r="N44" s="11">
        <f t="shared" si="31"/>
        <v>135</v>
      </c>
      <c r="O44" s="10">
        <f t="shared" si="32"/>
        <v>215</v>
      </c>
      <c r="P44" s="10">
        <f t="shared" si="16"/>
        <v>77</v>
      </c>
      <c r="Q44" s="12">
        <f t="shared" si="33"/>
        <v>138</v>
      </c>
    </row>
    <row r="45" spans="2:17">
      <c r="B45" s="18">
        <v>23</v>
      </c>
      <c r="C45" s="14" t="s">
        <v>50</v>
      </c>
      <c r="D45" s="14"/>
      <c r="E45" s="12">
        <v>95</v>
      </c>
      <c r="F45" s="10">
        <f t="shared" si="6"/>
        <v>35</v>
      </c>
      <c r="G45" s="11">
        <f t="shared" si="26"/>
        <v>60</v>
      </c>
      <c r="H45" s="10">
        <f t="shared" si="27"/>
        <v>44.585999999999999</v>
      </c>
      <c r="I45" s="10">
        <f t="shared" si="28"/>
        <v>95</v>
      </c>
      <c r="J45" s="10">
        <f t="shared" si="10"/>
        <v>34</v>
      </c>
      <c r="K45" s="11">
        <f t="shared" si="29"/>
        <v>61</v>
      </c>
      <c r="L45" s="10">
        <f t="shared" si="30"/>
        <v>96</v>
      </c>
      <c r="M45" s="10">
        <f t="shared" si="13"/>
        <v>34</v>
      </c>
      <c r="N45" s="11">
        <f t="shared" si="31"/>
        <v>62</v>
      </c>
      <c r="O45" s="10">
        <f t="shared" si="32"/>
        <v>97</v>
      </c>
      <c r="P45" s="10">
        <f t="shared" si="16"/>
        <v>34</v>
      </c>
      <c r="Q45" s="12">
        <f t="shared" si="33"/>
        <v>63</v>
      </c>
    </row>
    <row r="46" spans="2:17">
      <c r="B46" s="18">
        <v>24</v>
      </c>
      <c r="C46" s="14" t="s">
        <v>51</v>
      </c>
      <c r="D46" s="14"/>
      <c r="E46" s="12">
        <v>190</v>
      </c>
      <c r="F46" s="10">
        <f t="shared" si="6"/>
        <v>70</v>
      </c>
      <c r="G46" s="11">
        <f t="shared" si="26"/>
        <v>120</v>
      </c>
      <c r="H46" s="10">
        <f t="shared" si="27"/>
        <v>89.171999999999997</v>
      </c>
      <c r="I46" s="10">
        <f t="shared" si="28"/>
        <v>191</v>
      </c>
      <c r="J46" s="10">
        <f t="shared" si="10"/>
        <v>69</v>
      </c>
      <c r="K46" s="11">
        <f t="shared" si="29"/>
        <v>122</v>
      </c>
      <c r="L46" s="10">
        <f t="shared" si="30"/>
        <v>192</v>
      </c>
      <c r="M46" s="10">
        <f t="shared" si="13"/>
        <v>69</v>
      </c>
      <c r="N46" s="11">
        <f t="shared" si="31"/>
        <v>123</v>
      </c>
      <c r="O46" s="10">
        <f t="shared" si="32"/>
        <v>195</v>
      </c>
      <c r="P46" s="10">
        <f t="shared" si="16"/>
        <v>70</v>
      </c>
      <c r="Q46" s="12">
        <f t="shared" si="33"/>
        <v>125</v>
      </c>
    </row>
    <row r="47" spans="2:17">
      <c r="B47" s="18">
        <v>25</v>
      </c>
      <c r="C47" s="14" t="s">
        <v>52</v>
      </c>
      <c r="D47" s="14"/>
      <c r="E47" s="12">
        <v>200</v>
      </c>
      <c r="F47" s="10">
        <f t="shared" si="6"/>
        <v>73</v>
      </c>
      <c r="G47" s="11">
        <f t="shared" si="26"/>
        <v>127</v>
      </c>
      <c r="H47" s="10">
        <f t="shared" si="27"/>
        <v>94.373699999999999</v>
      </c>
      <c r="I47" s="10">
        <f t="shared" si="28"/>
        <v>202</v>
      </c>
      <c r="J47" s="10">
        <f t="shared" si="10"/>
        <v>73</v>
      </c>
      <c r="K47" s="11">
        <f t="shared" si="29"/>
        <v>129</v>
      </c>
      <c r="L47" s="10">
        <f t="shared" si="30"/>
        <v>202</v>
      </c>
      <c r="M47" s="10">
        <f t="shared" si="13"/>
        <v>73</v>
      </c>
      <c r="N47" s="11">
        <f t="shared" si="31"/>
        <v>129</v>
      </c>
      <c r="O47" s="10">
        <f t="shared" si="32"/>
        <v>205</v>
      </c>
      <c r="P47" s="10">
        <f t="shared" si="16"/>
        <v>73</v>
      </c>
      <c r="Q47" s="12">
        <f t="shared" si="33"/>
        <v>132</v>
      </c>
    </row>
    <row r="48" spans="2:17">
      <c r="B48" s="18">
        <v>26</v>
      </c>
      <c r="C48" s="14" t="s">
        <v>53</v>
      </c>
      <c r="D48" s="14"/>
      <c r="E48" s="12">
        <v>220</v>
      </c>
      <c r="F48" s="10">
        <f t="shared" si="6"/>
        <v>81</v>
      </c>
      <c r="G48" s="11">
        <f t="shared" si="26"/>
        <v>139</v>
      </c>
      <c r="H48" s="10">
        <f t="shared" si="27"/>
        <v>103.29089999999999</v>
      </c>
      <c r="I48" s="10">
        <f t="shared" si="28"/>
        <v>222</v>
      </c>
      <c r="J48" s="10">
        <f t="shared" si="10"/>
        <v>81</v>
      </c>
      <c r="K48" s="11">
        <f t="shared" si="29"/>
        <v>141</v>
      </c>
      <c r="L48" s="10">
        <f t="shared" si="30"/>
        <v>222</v>
      </c>
      <c r="M48" s="10">
        <f t="shared" si="13"/>
        <v>80</v>
      </c>
      <c r="N48" s="11">
        <f t="shared" si="31"/>
        <v>142</v>
      </c>
      <c r="O48" s="10">
        <f t="shared" si="32"/>
        <v>225</v>
      </c>
      <c r="P48" s="10">
        <f t="shared" si="16"/>
        <v>80</v>
      </c>
      <c r="Q48" s="12">
        <f t="shared" si="33"/>
        <v>145</v>
      </c>
    </row>
    <row r="49" spans="2:17">
      <c r="B49" s="18">
        <v>27</v>
      </c>
      <c r="C49" s="14" t="s">
        <v>54</v>
      </c>
      <c r="D49" s="14"/>
      <c r="E49" s="12">
        <v>200</v>
      </c>
      <c r="F49" s="10">
        <f t="shared" si="6"/>
        <v>73</v>
      </c>
      <c r="G49" s="11">
        <f t="shared" si="26"/>
        <v>127</v>
      </c>
      <c r="H49" s="10">
        <f t="shared" si="27"/>
        <v>94.373699999999999</v>
      </c>
      <c r="I49" s="10">
        <f t="shared" si="28"/>
        <v>202</v>
      </c>
      <c r="J49" s="10">
        <f t="shared" si="10"/>
        <v>73</v>
      </c>
      <c r="K49" s="11">
        <f t="shared" si="29"/>
        <v>129</v>
      </c>
      <c r="L49" s="10">
        <f t="shared" si="30"/>
        <v>202</v>
      </c>
      <c r="M49" s="10">
        <f t="shared" si="13"/>
        <v>73</v>
      </c>
      <c r="N49" s="11">
        <f t="shared" si="31"/>
        <v>129</v>
      </c>
      <c r="O49" s="10">
        <f t="shared" si="32"/>
        <v>205</v>
      </c>
      <c r="P49" s="10">
        <f t="shared" si="16"/>
        <v>73</v>
      </c>
      <c r="Q49" s="12">
        <f t="shared" si="33"/>
        <v>132</v>
      </c>
    </row>
    <row r="50" spans="2:17">
      <c r="B50" s="18">
        <v>28</v>
      </c>
      <c r="C50" s="14" t="s">
        <v>55</v>
      </c>
      <c r="D50" s="14"/>
      <c r="E50" s="12">
        <v>190</v>
      </c>
      <c r="F50" s="10">
        <f t="shared" si="6"/>
        <v>70</v>
      </c>
      <c r="G50" s="11">
        <f t="shared" si="26"/>
        <v>120</v>
      </c>
      <c r="H50" s="10">
        <f t="shared" si="27"/>
        <v>89.171999999999997</v>
      </c>
      <c r="I50" s="10">
        <f t="shared" si="28"/>
        <v>191</v>
      </c>
      <c r="J50" s="10">
        <f t="shared" si="10"/>
        <v>69</v>
      </c>
      <c r="K50" s="11">
        <f t="shared" si="29"/>
        <v>122</v>
      </c>
      <c r="L50" s="10">
        <f t="shared" si="30"/>
        <v>192</v>
      </c>
      <c r="M50" s="10">
        <f t="shared" si="13"/>
        <v>69</v>
      </c>
      <c r="N50" s="11">
        <f t="shared" si="31"/>
        <v>123</v>
      </c>
      <c r="O50" s="10">
        <f t="shared" si="32"/>
        <v>195</v>
      </c>
      <c r="P50" s="10">
        <f t="shared" si="16"/>
        <v>70</v>
      </c>
      <c r="Q50" s="12">
        <f t="shared" si="33"/>
        <v>125</v>
      </c>
    </row>
    <row r="51" spans="2:17">
      <c r="B51" s="18">
        <v>29</v>
      </c>
      <c r="C51" s="14" t="s">
        <v>56</v>
      </c>
      <c r="D51" s="14"/>
      <c r="E51" s="12">
        <v>200</v>
      </c>
      <c r="F51" s="10">
        <f t="shared" si="6"/>
        <v>73</v>
      </c>
      <c r="G51" s="11">
        <f t="shared" si="26"/>
        <v>127</v>
      </c>
      <c r="H51" s="10">
        <f t="shared" si="27"/>
        <v>94.373699999999999</v>
      </c>
      <c r="I51" s="10">
        <f t="shared" si="28"/>
        <v>202</v>
      </c>
      <c r="J51" s="10">
        <f t="shared" si="10"/>
        <v>73</v>
      </c>
      <c r="K51" s="11">
        <f t="shared" si="29"/>
        <v>129</v>
      </c>
      <c r="L51" s="10">
        <f t="shared" si="30"/>
        <v>202</v>
      </c>
      <c r="M51" s="10">
        <f t="shared" si="13"/>
        <v>73</v>
      </c>
      <c r="N51" s="11">
        <f t="shared" si="31"/>
        <v>129</v>
      </c>
      <c r="O51" s="10">
        <f t="shared" si="32"/>
        <v>205</v>
      </c>
      <c r="P51" s="10">
        <f t="shared" si="16"/>
        <v>73</v>
      </c>
      <c r="Q51" s="12">
        <f t="shared" si="33"/>
        <v>132</v>
      </c>
    </row>
    <row r="52" spans="2:17">
      <c r="B52" s="18">
        <v>30</v>
      </c>
      <c r="C52" s="14" t="s">
        <v>57</v>
      </c>
      <c r="D52" s="14"/>
      <c r="E52" s="12">
        <v>200</v>
      </c>
      <c r="F52" s="10">
        <f t="shared" si="6"/>
        <v>73</v>
      </c>
      <c r="G52" s="11">
        <f t="shared" si="26"/>
        <v>127</v>
      </c>
      <c r="H52" s="10">
        <f t="shared" si="27"/>
        <v>94.373699999999999</v>
      </c>
      <c r="I52" s="10">
        <f t="shared" si="28"/>
        <v>202</v>
      </c>
      <c r="J52" s="10">
        <f t="shared" si="10"/>
        <v>73</v>
      </c>
      <c r="K52" s="11">
        <f t="shared" si="29"/>
        <v>129</v>
      </c>
      <c r="L52" s="10">
        <f t="shared" si="30"/>
        <v>202</v>
      </c>
      <c r="M52" s="10">
        <f t="shared" si="13"/>
        <v>73</v>
      </c>
      <c r="N52" s="11">
        <f t="shared" si="31"/>
        <v>129</v>
      </c>
      <c r="O52" s="10">
        <f t="shared" si="32"/>
        <v>205</v>
      </c>
      <c r="P52" s="10">
        <f t="shared" si="16"/>
        <v>73</v>
      </c>
      <c r="Q52" s="12">
        <f t="shared" si="33"/>
        <v>132</v>
      </c>
    </row>
    <row r="53" spans="2:17">
      <c r="B53" s="18">
        <v>31</v>
      </c>
      <c r="C53" s="14" t="s">
        <v>58</v>
      </c>
      <c r="D53" s="14"/>
      <c r="E53" s="12">
        <v>95</v>
      </c>
      <c r="F53" s="10">
        <f t="shared" si="6"/>
        <v>35</v>
      </c>
      <c r="G53" s="11">
        <f t="shared" si="26"/>
        <v>60</v>
      </c>
      <c r="H53" s="10">
        <f t="shared" si="27"/>
        <v>44.585999999999999</v>
      </c>
      <c r="I53" s="10">
        <f t="shared" si="28"/>
        <v>95</v>
      </c>
      <c r="J53" s="10">
        <f t="shared" si="10"/>
        <v>34</v>
      </c>
      <c r="K53" s="11">
        <f t="shared" si="29"/>
        <v>61</v>
      </c>
      <c r="L53" s="10">
        <f t="shared" si="30"/>
        <v>96</v>
      </c>
      <c r="M53" s="10">
        <f t="shared" si="13"/>
        <v>34</v>
      </c>
      <c r="N53" s="11">
        <f t="shared" si="31"/>
        <v>62</v>
      </c>
      <c r="O53" s="10">
        <f t="shared" si="32"/>
        <v>97</v>
      </c>
      <c r="P53" s="10">
        <f t="shared" si="16"/>
        <v>34</v>
      </c>
      <c r="Q53" s="12">
        <f t="shared" si="33"/>
        <v>63</v>
      </c>
    </row>
    <row r="54" spans="2:17">
      <c r="B54" s="18">
        <v>32</v>
      </c>
      <c r="C54" s="14" t="s">
        <v>59</v>
      </c>
      <c r="D54" s="14"/>
      <c r="E54" s="12">
        <v>220</v>
      </c>
      <c r="F54" s="10">
        <f t="shared" si="6"/>
        <v>81</v>
      </c>
      <c r="G54" s="11">
        <f t="shared" si="26"/>
        <v>139</v>
      </c>
      <c r="H54" s="10">
        <f t="shared" si="27"/>
        <v>103.29089999999999</v>
      </c>
      <c r="I54" s="10">
        <f t="shared" si="28"/>
        <v>222</v>
      </c>
      <c r="J54" s="10">
        <f t="shared" si="10"/>
        <v>81</v>
      </c>
      <c r="K54" s="11">
        <f t="shared" si="29"/>
        <v>141</v>
      </c>
      <c r="L54" s="10">
        <f t="shared" si="30"/>
        <v>222</v>
      </c>
      <c r="M54" s="10">
        <f t="shared" si="13"/>
        <v>80</v>
      </c>
      <c r="N54" s="11">
        <f t="shared" si="31"/>
        <v>142</v>
      </c>
      <c r="O54" s="10">
        <f t="shared" si="32"/>
        <v>225</v>
      </c>
      <c r="P54" s="10">
        <f t="shared" si="16"/>
        <v>80</v>
      </c>
      <c r="Q54" s="12">
        <f t="shared" si="33"/>
        <v>145</v>
      </c>
    </row>
    <row r="55" spans="2:17">
      <c r="B55" s="18">
        <v>33</v>
      </c>
      <c r="C55" s="14" t="s">
        <v>60</v>
      </c>
      <c r="D55" s="14"/>
      <c r="E55" s="12">
        <v>220</v>
      </c>
      <c r="F55" s="10">
        <f t="shared" si="6"/>
        <v>81</v>
      </c>
      <c r="G55" s="11">
        <f t="shared" si="26"/>
        <v>139</v>
      </c>
      <c r="H55" s="10">
        <f t="shared" si="27"/>
        <v>103.29089999999999</v>
      </c>
      <c r="I55" s="10">
        <f t="shared" si="28"/>
        <v>222</v>
      </c>
      <c r="J55" s="10">
        <f t="shared" si="10"/>
        <v>81</v>
      </c>
      <c r="K55" s="11">
        <f t="shared" si="29"/>
        <v>141</v>
      </c>
      <c r="L55" s="10">
        <f t="shared" si="30"/>
        <v>222</v>
      </c>
      <c r="M55" s="10">
        <f t="shared" si="13"/>
        <v>80</v>
      </c>
      <c r="N55" s="11">
        <f t="shared" si="31"/>
        <v>142</v>
      </c>
      <c r="O55" s="10">
        <f t="shared" si="32"/>
        <v>225</v>
      </c>
      <c r="P55" s="10">
        <f t="shared" si="16"/>
        <v>80</v>
      </c>
      <c r="Q55" s="12">
        <f t="shared" si="33"/>
        <v>145</v>
      </c>
    </row>
    <row r="56" spans="2:17">
      <c r="B56" s="18">
        <v>34</v>
      </c>
      <c r="C56" s="14" t="s">
        <v>61</v>
      </c>
      <c r="D56" s="14"/>
      <c r="E56" s="12">
        <v>180</v>
      </c>
      <c r="F56" s="10">
        <f t="shared" si="6"/>
        <v>66</v>
      </c>
      <c r="G56" s="11">
        <f t="shared" si="26"/>
        <v>114</v>
      </c>
      <c r="H56" s="10">
        <f t="shared" si="27"/>
        <v>84.713399999999993</v>
      </c>
      <c r="I56" s="10">
        <f t="shared" si="28"/>
        <v>181</v>
      </c>
      <c r="J56" s="10">
        <f t="shared" si="10"/>
        <v>66</v>
      </c>
      <c r="K56" s="11">
        <f t="shared" si="29"/>
        <v>115</v>
      </c>
      <c r="L56" s="10">
        <f t="shared" si="30"/>
        <v>182</v>
      </c>
      <c r="M56" s="10">
        <f t="shared" si="13"/>
        <v>66</v>
      </c>
      <c r="N56" s="11">
        <f t="shared" si="31"/>
        <v>116</v>
      </c>
      <c r="O56" s="10">
        <f t="shared" si="32"/>
        <v>184</v>
      </c>
      <c r="P56" s="10">
        <f t="shared" si="16"/>
        <v>66</v>
      </c>
      <c r="Q56" s="12">
        <f t="shared" si="33"/>
        <v>118</v>
      </c>
    </row>
    <row r="57" spans="2:17">
      <c r="B57" s="18">
        <v>35</v>
      </c>
      <c r="C57" s="14" t="s">
        <v>62</v>
      </c>
      <c r="D57" s="14"/>
      <c r="E57" s="12">
        <v>220</v>
      </c>
      <c r="F57" s="10">
        <f t="shared" si="6"/>
        <v>81</v>
      </c>
      <c r="G57" s="11">
        <f t="shared" si="26"/>
        <v>139</v>
      </c>
      <c r="H57" s="10">
        <f t="shared" si="27"/>
        <v>103.29089999999999</v>
      </c>
      <c r="I57" s="10">
        <f t="shared" si="28"/>
        <v>222</v>
      </c>
      <c r="J57" s="10">
        <f t="shared" si="10"/>
        <v>81</v>
      </c>
      <c r="K57" s="11">
        <f t="shared" si="29"/>
        <v>141</v>
      </c>
      <c r="L57" s="10">
        <f t="shared" si="30"/>
        <v>222</v>
      </c>
      <c r="M57" s="10">
        <f t="shared" si="13"/>
        <v>80</v>
      </c>
      <c r="N57" s="11">
        <f t="shared" si="31"/>
        <v>142</v>
      </c>
      <c r="O57" s="10">
        <f t="shared" si="32"/>
        <v>225</v>
      </c>
      <c r="P57" s="10">
        <f t="shared" si="16"/>
        <v>80</v>
      </c>
      <c r="Q57" s="12">
        <f t="shared" si="33"/>
        <v>145</v>
      </c>
    </row>
    <row r="58" spans="2:17">
      <c r="B58" s="18">
        <v>36</v>
      </c>
      <c r="C58" s="14" t="s">
        <v>63</v>
      </c>
      <c r="D58" s="14"/>
      <c r="E58" s="12">
        <v>210</v>
      </c>
      <c r="F58" s="10">
        <f t="shared" si="6"/>
        <v>77</v>
      </c>
      <c r="G58" s="11">
        <f t="shared" si="26"/>
        <v>133</v>
      </c>
      <c r="H58" s="10">
        <f t="shared" si="27"/>
        <v>98.832300000000004</v>
      </c>
      <c r="I58" s="10">
        <f t="shared" si="28"/>
        <v>212</v>
      </c>
      <c r="J58" s="10">
        <f t="shared" si="10"/>
        <v>77</v>
      </c>
      <c r="K58" s="11">
        <f t="shared" si="29"/>
        <v>135</v>
      </c>
      <c r="L58" s="10">
        <f t="shared" si="30"/>
        <v>212</v>
      </c>
      <c r="M58" s="10">
        <f t="shared" si="13"/>
        <v>77</v>
      </c>
      <c r="N58" s="11">
        <f t="shared" si="31"/>
        <v>135</v>
      </c>
      <c r="O58" s="10">
        <f t="shared" si="32"/>
        <v>215</v>
      </c>
      <c r="P58" s="10">
        <f t="shared" si="16"/>
        <v>77</v>
      </c>
      <c r="Q58" s="12">
        <f t="shared" si="33"/>
        <v>138</v>
      </c>
    </row>
    <row r="59" spans="2:17">
      <c r="B59" s="18">
        <v>37</v>
      </c>
      <c r="C59" s="14" t="s">
        <v>64</v>
      </c>
      <c r="D59" s="14"/>
      <c r="E59" s="12">
        <v>190</v>
      </c>
      <c r="F59" s="10">
        <f t="shared" si="6"/>
        <v>70</v>
      </c>
      <c r="G59" s="11">
        <f t="shared" si="26"/>
        <v>120</v>
      </c>
      <c r="H59" s="10">
        <f t="shared" si="27"/>
        <v>89.171999999999997</v>
      </c>
      <c r="I59" s="10">
        <f t="shared" si="28"/>
        <v>191</v>
      </c>
      <c r="J59" s="10">
        <f t="shared" si="10"/>
        <v>69</v>
      </c>
      <c r="K59" s="11">
        <f t="shared" si="29"/>
        <v>122</v>
      </c>
      <c r="L59" s="10">
        <f t="shared" si="30"/>
        <v>192</v>
      </c>
      <c r="M59" s="10">
        <f t="shared" si="13"/>
        <v>69</v>
      </c>
      <c r="N59" s="11">
        <f t="shared" si="31"/>
        <v>123</v>
      </c>
      <c r="O59" s="10">
        <f t="shared" si="32"/>
        <v>195</v>
      </c>
      <c r="P59" s="10">
        <f t="shared" si="16"/>
        <v>70</v>
      </c>
      <c r="Q59" s="12">
        <f t="shared" si="33"/>
        <v>125</v>
      </c>
    </row>
    <row r="60" spans="2:17">
      <c r="B60" s="18">
        <v>38</v>
      </c>
      <c r="C60" s="14" t="s">
        <v>65</v>
      </c>
      <c r="D60" s="14"/>
      <c r="E60" s="12">
        <v>220</v>
      </c>
      <c r="F60" s="10">
        <f t="shared" si="6"/>
        <v>81</v>
      </c>
      <c r="G60" s="11">
        <f t="shared" si="26"/>
        <v>139</v>
      </c>
      <c r="H60" s="10">
        <f t="shared" si="27"/>
        <v>103.29089999999999</v>
      </c>
      <c r="I60" s="10">
        <f t="shared" si="28"/>
        <v>222</v>
      </c>
      <c r="J60" s="10">
        <f t="shared" si="10"/>
        <v>81</v>
      </c>
      <c r="K60" s="11">
        <f t="shared" si="29"/>
        <v>141</v>
      </c>
      <c r="L60" s="10">
        <f t="shared" si="30"/>
        <v>222</v>
      </c>
      <c r="M60" s="10">
        <f t="shared" si="13"/>
        <v>80</v>
      </c>
      <c r="N60" s="11">
        <f t="shared" si="31"/>
        <v>142</v>
      </c>
      <c r="O60" s="10">
        <f t="shared" si="32"/>
        <v>225</v>
      </c>
      <c r="P60" s="10">
        <f t="shared" si="16"/>
        <v>80</v>
      </c>
      <c r="Q60" s="12">
        <f t="shared" si="33"/>
        <v>145</v>
      </c>
    </row>
    <row r="61" spans="2:17">
      <c r="B61" s="18">
        <v>39</v>
      </c>
      <c r="C61" s="14" t="s">
        <v>66</v>
      </c>
      <c r="D61" s="14"/>
      <c r="E61" s="12">
        <v>200</v>
      </c>
      <c r="F61" s="10">
        <f t="shared" si="6"/>
        <v>73</v>
      </c>
      <c r="G61" s="11">
        <f t="shared" si="26"/>
        <v>127</v>
      </c>
      <c r="H61" s="10">
        <f t="shared" si="27"/>
        <v>94.373699999999999</v>
      </c>
      <c r="I61" s="10">
        <f t="shared" si="28"/>
        <v>202</v>
      </c>
      <c r="J61" s="10">
        <f t="shared" si="10"/>
        <v>73</v>
      </c>
      <c r="K61" s="11">
        <f t="shared" si="29"/>
        <v>129</v>
      </c>
      <c r="L61" s="10">
        <f t="shared" si="30"/>
        <v>202</v>
      </c>
      <c r="M61" s="10">
        <f t="shared" si="13"/>
        <v>73</v>
      </c>
      <c r="N61" s="11">
        <f t="shared" si="31"/>
        <v>129</v>
      </c>
      <c r="O61" s="10">
        <f t="shared" si="32"/>
        <v>205</v>
      </c>
      <c r="P61" s="10">
        <f t="shared" si="16"/>
        <v>73</v>
      </c>
      <c r="Q61" s="12">
        <f t="shared" si="33"/>
        <v>132</v>
      </c>
    </row>
    <row r="62" spans="2:17">
      <c r="B62" s="18">
        <v>40</v>
      </c>
      <c r="C62" s="14" t="s">
        <v>67</v>
      </c>
      <c r="D62" s="14"/>
      <c r="E62" s="12">
        <v>140</v>
      </c>
      <c r="F62" s="10">
        <f t="shared" si="6"/>
        <v>51</v>
      </c>
      <c r="G62" s="11">
        <f t="shared" si="26"/>
        <v>89</v>
      </c>
      <c r="H62" s="10">
        <f t="shared" si="27"/>
        <v>66.135899999999992</v>
      </c>
      <c r="I62" s="10">
        <f t="shared" si="28"/>
        <v>141</v>
      </c>
      <c r="J62" s="10">
        <f t="shared" si="10"/>
        <v>51</v>
      </c>
      <c r="K62" s="11">
        <f t="shared" si="29"/>
        <v>90</v>
      </c>
      <c r="L62" s="10">
        <f t="shared" si="30"/>
        <v>141</v>
      </c>
      <c r="M62" s="10">
        <f t="shared" si="13"/>
        <v>51</v>
      </c>
      <c r="N62" s="11">
        <f t="shared" si="31"/>
        <v>90</v>
      </c>
      <c r="O62" s="10">
        <f t="shared" si="32"/>
        <v>143</v>
      </c>
      <c r="P62" s="10">
        <f t="shared" si="16"/>
        <v>51</v>
      </c>
      <c r="Q62" s="12">
        <f t="shared" si="33"/>
        <v>92</v>
      </c>
    </row>
    <row r="63" spans="2:17">
      <c r="B63" s="18">
        <v>41</v>
      </c>
      <c r="C63" s="14" t="s">
        <v>68</v>
      </c>
      <c r="D63" s="14"/>
      <c r="E63" s="12">
        <v>150</v>
      </c>
      <c r="F63" s="10">
        <f t="shared" si="6"/>
        <v>55</v>
      </c>
      <c r="G63" s="11">
        <f t="shared" si="26"/>
        <v>95</v>
      </c>
      <c r="H63" s="10">
        <f t="shared" si="27"/>
        <v>70.594499999999996</v>
      </c>
      <c r="I63" s="10">
        <f t="shared" si="28"/>
        <v>151</v>
      </c>
      <c r="J63" s="10">
        <f t="shared" si="10"/>
        <v>55</v>
      </c>
      <c r="K63" s="11">
        <f t="shared" si="29"/>
        <v>96</v>
      </c>
      <c r="L63" s="10">
        <f t="shared" si="30"/>
        <v>151</v>
      </c>
      <c r="M63" s="10">
        <f t="shared" si="13"/>
        <v>54</v>
      </c>
      <c r="N63" s="11">
        <f t="shared" si="31"/>
        <v>97</v>
      </c>
      <c r="O63" s="10">
        <f t="shared" si="32"/>
        <v>154</v>
      </c>
      <c r="P63" s="10">
        <f t="shared" si="16"/>
        <v>55</v>
      </c>
      <c r="Q63" s="12">
        <f t="shared" si="33"/>
        <v>99</v>
      </c>
    </row>
    <row r="64" spans="2:17">
      <c r="B64" s="18">
        <v>42</v>
      </c>
      <c r="C64" s="14" t="s">
        <v>69</v>
      </c>
      <c r="D64" s="14"/>
      <c r="E64" s="12">
        <v>200</v>
      </c>
      <c r="F64" s="10">
        <f t="shared" si="6"/>
        <v>73</v>
      </c>
      <c r="G64" s="11">
        <f t="shared" si="26"/>
        <v>127</v>
      </c>
      <c r="H64" s="10">
        <f t="shared" si="27"/>
        <v>94.373699999999999</v>
      </c>
      <c r="I64" s="10">
        <f t="shared" si="28"/>
        <v>202</v>
      </c>
      <c r="J64" s="10">
        <f t="shared" si="10"/>
        <v>73</v>
      </c>
      <c r="K64" s="11">
        <f t="shared" si="29"/>
        <v>129</v>
      </c>
      <c r="L64" s="10">
        <f t="shared" si="30"/>
        <v>202</v>
      </c>
      <c r="M64" s="10">
        <f t="shared" si="13"/>
        <v>73</v>
      </c>
      <c r="N64" s="11">
        <f t="shared" si="31"/>
        <v>129</v>
      </c>
      <c r="O64" s="10">
        <f t="shared" si="32"/>
        <v>205</v>
      </c>
      <c r="P64" s="10">
        <f t="shared" si="16"/>
        <v>73</v>
      </c>
      <c r="Q64" s="12">
        <f t="shared" si="33"/>
        <v>132</v>
      </c>
    </row>
    <row r="65" spans="2:17">
      <c r="B65" s="18">
        <v>43</v>
      </c>
      <c r="C65" s="14" t="s">
        <v>70</v>
      </c>
      <c r="D65" s="14"/>
      <c r="E65" s="12">
        <v>180</v>
      </c>
      <c r="F65" s="10">
        <f t="shared" si="6"/>
        <v>66</v>
      </c>
      <c r="G65" s="11">
        <f t="shared" si="26"/>
        <v>114</v>
      </c>
      <c r="H65" s="10">
        <f t="shared" si="27"/>
        <v>84.713399999999993</v>
      </c>
      <c r="I65" s="10">
        <f t="shared" si="28"/>
        <v>181</v>
      </c>
      <c r="J65" s="10">
        <f t="shared" si="10"/>
        <v>66</v>
      </c>
      <c r="K65" s="11">
        <f t="shared" si="29"/>
        <v>115</v>
      </c>
      <c r="L65" s="10">
        <f t="shared" si="30"/>
        <v>182</v>
      </c>
      <c r="M65" s="10">
        <f t="shared" si="13"/>
        <v>66</v>
      </c>
      <c r="N65" s="11">
        <f t="shared" si="31"/>
        <v>116</v>
      </c>
      <c r="O65" s="10">
        <f t="shared" si="32"/>
        <v>184</v>
      </c>
      <c r="P65" s="10">
        <f t="shared" si="16"/>
        <v>66</v>
      </c>
      <c r="Q65" s="12">
        <f t="shared" si="33"/>
        <v>118</v>
      </c>
    </row>
    <row r="66" spans="2:17">
      <c r="B66" s="18">
        <v>44</v>
      </c>
      <c r="C66" s="9" t="s">
        <v>71</v>
      </c>
      <c r="D66" s="9"/>
      <c r="E66" s="12">
        <v>220</v>
      </c>
      <c r="F66" s="10">
        <f t="shared" si="6"/>
        <v>81</v>
      </c>
      <c r="G66" s="11">
        <f t="shared" si="26"/>
        <v>139</v>
      </c>
      <c r="H66" s="10">
        <f t="shared" si="27"/>
        <v>103.29089999999999</v>
      </c>
      <c r="I66" s="10">
        <f t="shared" si="28"/>
        <v>222</v>
      </c>
      <c r="J66" s="10">
        <f t="shared" si="10"/>
        <v>81</v>
      </c>
      <c r="K66" s="11">
        <f t="shared" si="29"/>
        <v>141</v>
      </c>
      <c r="L66" s="10">
        <f t="shared" si="30"/>
        <v>222</v>
      </c>
      <c r="M66" s="10">
        <f t="shared" si="13"/>
        <v>80</v>
      </c>
      <c r="N66" s="11">
        <f t="shared" si="31"/>
        <v>142</v>
      </c>
      <c r="O66" s="10">
        <f t="shared" si="32"/>
        <v>225</v>
      </c>
      <c r="P66" s="10">
        <f t="shared" si="16"/>
        <v>80</v>
      </c>
      <c r="Q66" s="12">
        <f t="shared" si="33"/>
        <v>145</v>
      </c>
    </row>
    <row r="67" spans="2:17">
      <c r="B67" s="18">
        <v>45</v>
      </c>
      <c r="C67" s="14" t="s">
        <v>72</v>
      </c>
      <c r="D67" s="14"/>
      <c r="E67" s="12">
        <v>150</v>
      </c>
      <c r="F67" s="10">
        <f t="shared" si="6"/>
        <v>55</v>
      </c>
      <c r="G67" s="11">
        <f t="shared" si="26"/>
        <v>95</v>
      </c>
      <c r="H67" s="10">
        <f t="shared" si="27"/>
        <v>70.594499999999996</v>
      </c>
      <c r="I67" s="10">
        <f t="shared" si="28"/>
        <v>151</v>
      </c>
      <c r="J67" s="10">
        <f t="shared" si="10"/>
        <v>55</v>
      </c>
      <c r="K67" s="11">
        <f t="shared" si="29"/>
        <v>96</v>
      </c>
      <c r="L67" s="10">
        <f t="shared" si="30"/>
        <v>151</v>
      </c>
      <c r="M67" s="10">
        <f t="shared" si="13"/>
        <v>54</v>
      </c>
      <c r="N67" s="11">
        <f t="shared" si="31"/>
        <v>97</v>
      </c>
      <c r="O67" s="10">
        <f t="shared" si="32"/>
        <v>154</v>
      </c>
      <c r="P67" s="10">
        <f t="shared" si="16"/>
        <v>55</v>
      </c>
      <c r="Q67" s="12">
        <f t="shared" si="33"/>
        <v>99</v>
      </c>
    </row>
    <row r="68" spans="2:17">
      <c r="B68" s="18">
        <v>46</v>
      </c>
      <c r="C68" s="14" t="s">
        <v>73</v>
      </c>
      <c r="D68" s="14"/>
      <c r="E68" s="12">
        <v>230</v>
      </c>
      <c r="F68" s="10">
        <f t="shared" si="6"/>
        <v>84</v>
      </c>
      <c r="G68" s="11">
        <f t="shared" si="26"/>
        <v>146</v>
      </c>
      <c r="H68" s="10">
        <f t="shared" si="27"/>
        <v>108.4926</v>
      </c>
      <c r="I68" s="10">
        <f t="shared" si="28"/>
        <v>232</v>
      </c>
      <c r="J68" s="10">
        <f t="shared" si="10"/>
        <v>84</v>
      </c>
      <c r="K68" s="11">
        <f t="shared" si="29"/>
        <v>148</v>
      </c>
      <c r="L68" s="10">
        <f t="shared" si="30"/>
        <v>232</v>
      </c>
      <c r="M68" s="10">
        <f t="shared" si="13"/>
        <v>84</v>
      </c>
      <c r="N68" s="11">
        <f t="shared" si="31"/>
        <v>148</v>
      </c>
      <c r="O68" s="10">
        <f t="shared" si="32"/>
        <v>236</v>
      </c>
      <c r="P68" s="10">
        <f t="shared" si="16"/>
        <v>84</v>
      </c>
      <c r="Q68" s="12">
        <f t="shared" si="33"/>
        <v>152</v>
      </c>
    </row>
    <row r="69" spans="2:17">
      <c r="B69" s="18">
        <v>47</v>
      </c>
      <c r="C69" s="14" t="s">
        <v>74</v>
      </c>
      <c r="D69" s="14"/>
      <c r="E69" s="12">
        <v>240</v>
      </c>
      <c r="F69" s="10">
        <f t="shared" si="6"/>
        <v>88</v>
      </c>
      <c r="G69" s="11">
        <f t="shared" ref="G69" si="34">E69-F69</f>
        <v>152</v>
      </c>
      <c r="H69" s="10">
        <f t="shared" ref="H69" si="35">G69-G69*25.69/100</f>
        <v>112.9512</v>
      </c>
      <c r="I69" s="10">
        <f t="shared" ref="I69" si="36">INT((14595/14447)*E69)</f>
        <v>242</v>
      </c>
      <c r="J69" s="10">
        <f t="shared" si="10"/>
        <v>88</v>
      </c>
      <c r="K69" s="11">
        <f t="shared" ref="K69" si="37">I69-J69</f>
        <v>154</v>
      </c>
      <c r="L69" s="10">
        <f t="shared" ref="L69" si="38">INT((14633/14447)*E69)</f>
        <v>243</v>
      </c>
      <c r="M69" s="10">
        <f t="shared" si="13"/>
        <v>88</v>
      </c>
      <c r="N69" s="11">
        <f t="shared" ref="N69" si="39">L69-M69</f>
        <v>155</v>
      </c>
      <c r="O69" s="10">
        <f t="shared" ref="O69" si="40">INT((14833/14447)*E69)</f>
        <v>246</v>
      </c>
      <c r="P69" s="10">
        <f t="shared" si="16"/>
        <v>88</v>
      </c>
      <c r="Q69" s="12">
        <f t="shared" ref="Q69" si="41">O69-P69</f>
        <v>158</v>
      </c>
    </row>
    <row r="70" spans="2:17">
      <c r="B70" s="18">
        <v>48</v>
      </c>
      <c r="C70" s="14" t="s">
        <v>75</v>
      </c>
      <c r="D70" s="14"/>
      <c r="E70" s="12">
        <v>220</v>
      </c>
      <c r="F70" s="10">
        <f t="shared" si="6"/>
        <v>81</v>
      </c>
      <c r="G70" s="11">
        <f t="shared" ref="G70:G90" si="42">E70-F70</f>
        <v>139</v>
      </c>
      <c r="H70" s="10">
        <f t="shared" ref="H70:H90" si="43">G70-G70*25.69/100</f>
        <v>103.29089999999999</v>
      </c>
      <c r="I70" s="10">
        <f t="shared" ref="I70:I90" si="44">INT((14595/14447)*E70)</f>
        <v>222</v>
      </c>
      <c r="J70" s="10">
        <f t="shared" si="10"/>
        <v>81</v>
      </c>
      <c r="K70" s="11">
        <f t="shared" ref="K70:K90" si="45">I70-J70</f>
        <v>141</v>
      </c>
      <c r="L70" s="10">
        <f t="shared" ref="L70:L90" si="46">INT((14633/14447)*E70)</f>
        <v>222</v>
      </c>
      <c r="M70" s="10">
        <f t="shared" si="13"/>
        <v>80</v>
      </c>
      <c r="N70" s="11">
        <f t="shared" ref="N70:N90" si="47">L70-M70</f>
        <v>142</v>
      </c>
      <c r="O70" s="10">
        <f t="shared" ref="O70:O90" si="48">INT((14833/14447)*E70)</f>
        <v>225</v>
      </c>
      <c r="P70" s="10">
        <f t="shared" si="16"/>
        <v>80</v>
      </c>
      <c r="Q70" s="12">
        <f t="shared" ref="Q70:Q90" si="49">O70-P70</f>
        <v>145</v>
      </c>
    </row>
    <row r="71" spans="2:17">
      <c r="B71" s="18">
        <v>49</v>
      </c>
      <c r="C71" s="9" t="s">
        <v>76</v>
      </c>
      <c r="D71" s="14"/>
      <c r="E71" s="12">
        <v>150</v>
      </c>
      <c r="F71" s="10">
        <f t="shared" si="6"/>
        <v>55</v>
      </c>
      <c r="G71" s="11">
        <f t="shared" si="42"/>
        <v>95</v>
      </c>
      <c r="H71" s="10">
        <f t="shared" si="43"/>
        <v>70.594499999999996</v>
      </c>
      <c r="I71" s="10">
        <f t="shared" si="44"/>
        <v>151</v>
      </c>
      <c r="J71" s="10">
        <f t="shared" si="10"/>
        <v>55</v>
      </c>
      <c r="K71" s="11">
        <f t="shared" si="45"/>
        <v>96</v>
      </c>
      <c r="L71" s="10">
        <f t="shared" si="46"/>
        <v>151</v>
      </c>
      <c r="M71" s="10">
        <f t="shared" si="13"/>
        <v>54</v>
      </c>
      <c r="N71" s="11">
        <f t="shared" si="47"/>
        <v>97</v>
      </c>
      <c r="O71" s="10">
        <f t="shared" si="48"/>
        <v>154</v>
      </c>
      <c r="P71" s="10">
        <f t="shared" si="16"/>
        <v>55</v>
      </c>
      <c r="Q71" s="12">
        <f t="shared" si="49"/>
        <v>99</v>
      </c>
    </row>
    <row r="72" spans="2:17">
      <c r="B72" s="18">
        <v>50</v>
      </c>
      <c r="C72" s="9" t="s">
        <v>77</v>
      </c>
      <c r="D72" s="14"/>
      <c r="E72" s="12">
        <v>230</v>
      </c>
      <c r="F72" s="10">
        <f t="shared" si="6"/>
        <v>84</v>
      </c>
      <c r="G72" s="11">
        <f t="shared" si="42"/>
        <v>146</v>
      </c>
      <c r="H72" s="10">
        <f t="shared" si="43"/>
        <v>108.4926</v>
      </c>
      <c r="I72" s="10">
        <f t="shared" si="44"/>
        <v>232</v>
      </c>
      <c r="J72" s="10">
        <f t="shared" si="10"/>
        <v>84</v>
      </c>
      <c r="K72" s="11">
        <f t="shared" si="45"/>
        <v>148</v>
      </c>
      <c r="L72" s="10">
        <f t="shared" si="46"/>
        <v>232</v>
      </c>
      <c r="M72" s="10">
        <f t="shared" si="13"/>
        <v>84</v>
      </c>
      <c r="N72" s="11">
        <f t="shared" si="47"/>
        <v>148</v>
      </c>
      <c r="O72" s="10">
        <f t="shared" si="48"/>
        <v>236</v>
      </c>
      <c r="P72" s="10">
        <f t="shared" si="16"/>
        <v>84</v>
      </c>
      <c r="Q72" s="12">
        <f t="shared" si="49"/>
        <v>152</v>
      </c>
    </row>
    <row r="73" spans="2:17">
      <c r="B73" s="18">
        <v>51</v>
      </c>
      <c r="C73" s="14" t="s">
        <v>78</v>
      </c>
      <c r="D73" s="14"/>
      <c r="E73" s="12">
        <v>230</v>
      </c>
      <c r="F73" s="10">
        <f t="shared" si="6"/>
        <v>84</v>
      </c>
      <c r="G73" s="11">
        <f t="shared" si="42"/>
        <v>146</v>
      </c>
      <c r="H73" s="10">
        <f t="shared" si="43"/>
        <v>108.4926</v>
      </c>
      <c r="I73" s="10">
        <f t="shared" si="44"/>
        <v>232</v>
      </c>
      <c r="J73" s="10">
        <f t="shared" si="10"/>
        <v>84</v>
      </c>
      <c r="K73" s="11">
        <f t="shared" si="45"/>
        <v>148</v>
      </c>
      <c r="L73" s="10">
        <f t="shared" si="46"/>
        <v>232</v>
      </c>
      <c r="M73" s="10">
        <f t="shared" si="13"/>
        <v>84</v>
      </c>
      <c r="N73" s="11">
        <f t="shared" si="47"/>
        <v>148</v>
      </c>
      <c r="O73" s="10">
        <f t="shared" si="48"/>
        <v>236</v>
      </c>
      <c r="P73" s="10">
        <f t="shared" si="16"/>
        <v>84</v>
      </c>
      <c r="Q73" s="12">
        <f t="shared" si="49"/>
        <v>152</v>
      </c>
    </row>
    <row r="74" spans="2:17">
      <c r="B74" s="18">
        <v>52</v>
      </c>
      <c r="C74" s="14" t="s">
        <v>79</v>
      </c>
      <c r="D74" s="14"/>
      <c r="E74" s="12">
        <v>150</v>
      </c>
      <c r="F74" s="10">
        <f t="shared" si="6"/>
        <v>55</v>
      </c>
      <c r="G74" s="11">
        <f t="shared" si="42"/>
        <v>95</v>
      </c>
      <c r="H74" s="10">
        <f t="shared" si="43"/>
        <v>70.594499999999996</v>
      </c>
      <c r="I74" s="10">
        <f t="shared" si="44"/>
        <v>151</v>
      </c>
      <c r="J74" s="10">
        <f t="shared" si="10"/>
        <v>55</v>
      </c>
      <c r="K74" s="11">
        <f t="shared" si="45"/>
        <v>96</v>
      </c>
      <c r="L74" s="10">
        <f t="shared" si="46"/>
        <v>151</v>
      </c>
      <c r="M74" s="10">
        <f t="shared" si="13"/>
        <v>54</v>
      </c>
      <c r="N74" s="11">
        <f t="shared" si="47"/>
        <v>97</v>
      </c>
      <c r="O74" s="10">
        <f t="shared" si="48"/>
        <v>154</v>
      </c>
      <c r="P74" s="10">
        <f t="shared" si="16"/>
        <v>55</v>
      </c>
      <c r="Q74" s="12">
        <f t="shared" si="49"/>
        <v>99</v>
      </c>
    </row>
    <row r="75" spans="2:17">
      <c r="B75" s="18">
        <v>53</v>
      </c>
      <c r="C75" s="14" t="s">
        <v>80</v>
      </c>
      <c r="D75" s="14"/>
      <c r="E75" s="12">
        <v>210</v>
      </c>
      <c r="F75" s="10">
        <f t="shared" si="6"/>
        <v>77</v>
      </c>
      <c r="G75" s="11">
        <f t="shared" si="42"/>
        <v>133</v>
      </c>
      <c r="H75" s="10">
        <f t="shared" si="43"/>
        <v>98.832300000000004</v>
      </c>
      <c r="I75" s="10">
        <f t="shared" si="44"/>
        <v>212</v>
      </c>
      <c r="J75" s="10">
        <f t="shared" si="10"/>
        <v>77</v>
      </c>
      <c r="K75" s="11">
        <f t="shared" si="45"/>
        <v>135</v>
      </c>
      <c r="L75" s="10">
        <f t="shared" si="46"/>
        <v>212</v>
      </c>
      <c r="M75" s="10">
        <f t="shared" si="13"/>
        <v>77</v>
      </c>
      <c r="N75" s="11">
        <f t="shared" si="47"/>
        <v>135</v>
      </c>
      <c r="O75" s="10">
        <f t="shared" si="48"/>
        <v>215</v>
      </c>
      <c r="P75" s="10">
        <f t="shared" si="16"/>
        <v>77</v>
      </c>
      <c r="Q75" s="12">
        <f t="shared" si="49"/>
        <v>138</v>
      </c>
    </row>
    <row r="76" spans="2:17">
      <c r="B76" s="18">
        <v>54</v>
      </c>
      <c r="C76" s="14" t="s">
        <v>81</v>
      </c>
      <c r="D76" s="14"/>
      <c r="E76" s="12">
        <v>140</v>
      </c>
      <c r="F76" s="10">
        <f t="shared" si="6"/>
        <v>51</v>
      </c>
      <c r="G76" s="11">
        <f t="shared" si="42"/>
        <v>89</v>
      </c>
      <c r="H76" s="10">
        <f t="shared" si="43"/>
        <v>66.135899999999992</v>
      </c>
      <c r="I76" s="10">
        <f t="shared" si="44"/>
        <v>141</v>
      </c>
      <c r="J76" s="10">
        <f t="shared" si="10"/>
        <v>51</v>
      </c>
      <c r="K76" s="11">
        <f t="shared" si="45"/>
        <v>90</v>
      </c>
      <c r="L76" s="10">
        <f t="shared" si="46"/>
        <v>141</v>
      </c>
      <c r="M76" s="10">
        <f t="shared" si="13"/>
        <v>51</v>
      </c>
      <c r="N76" s="11">
        <f t="shared" si="47"/>
        <v>90</v>
      </c>
      <c r="O76" s="10">
        <f t="shared" si="48"/>
        <v>143</v>
      </c>
      <c r="P76" s="10">
        <f t="shared" si="16"/>
        <v>51</v>
      </c>
      <c r="Q76" s="12">
        <f t="shared" si="49"/>
        <v>92</v>
      </c>
    </row>
    <row r="77" spans="2:17">
      <c r="B77" s="18">
        <v>55</v>
      </c>
      <c r="C77" s="14" t="s">
        <v>82</v>
      </c>
      <c r="D77" s="14"/>
      <c r="E77" s="12">
        <v>75</v>
      </c>
      <c r="F77" s="10">
        <f t="shared" si="6"/>
        <v>27</v>
      </c>
      <c r="G77" s="11">
        <f t="shared" si="42"/>
        <v>48</v>
      </c>
      <c r="H77" s="10">
        <f t="shared" si="43"/>
        <v>35.668799999999997</v>
      </c>
      <c r="I77" s="10">
        <f t="shared" si="44"/>
        <v>75</v>
      </c>
      <c r="J77" s="10">
        <f t="shared" si="10"/>
        <v>27</v>
      </c>
      <c r="K77" s="11">
        <f t="shared" si="45"/>
        <v>48</v>
      </c>
      <c r="L77" s="10">
        <f t="shared" si="46"/>
        <v>75</v>
      </c>
      <c r="M77" s="10">
        <f t="shared" si="13"/>
        <v>27</v>
      </c>
      <c r="N77" s="11">
        <f t="shared" si="47"/>
        <v>48</v>
      </c>
      <c r="O77" s="10">
        <f t="shared" si="48"/>
        <v>77</v>
      </c>
      <c r="P77" s="10">
        <f t="shared" si="16"/>
        <v>27</v>
      </c>
      <c r="Q77" s="12">
        <f t="shared" si="49"/>
        <v>50</v>
      </c>
    </row>
    <row r="78" spans="2:17">
      <c r="B78" s="18">
        <v>56</v>
      </c>
      <c r="C78" s="14" t="s">
        <v>83</v>
      </c>
      <c r="D78" s="14"/>
      <c r="E78" s="12">
        <v>90</v>
      </c>
      <c r="F78" s="10">
        <f t="shared" si="6"/>
        <v>33</v>
      </c>
      <c r="G78" s="11">
        <f t="shared" si="42"/>
        <v>57</v>
      </c>
      <c r="H78" s="10">
        <f t="shared" si="43"/>
        <v>42.356699999999996</v>
      </c>
      <c r="I78" s="10">
        <f t="shared" si="44"/>
        <v>90</v>
      </c>
      <c r="J78" s="10">
        <f t="shared" si="10"/>
        <v>32</v>
      </c>
      <c r="K78" s="11">
        <f t="shared" si="45"/>
        <v>58</v>
      </c>
      <c r="L78" s="10">
        <f t="shared" si="46"/>
        <v>91</v>
      </c>
      <c r="M78" s="10">
        <f t="shared" si="13"/>
        <v>33</v>
      </c>
      <c r="N78" s="11">
        <f t="shared" si="47"/>
        <v>58</v>
      </c>
      <c r="O78" s="10">
        <f t="shared" si="48"/>
        <v>92</v>
      </c>
      <c r="P78" s="10">
        <f t="shared" si="16"/>
        <v>33</v>
      </c>
      <c r="Q78" s="12">
        <f t="shared" si="49"/>
        <v>59</v>
      </c>
    </row>
    <row r="79" spans="2:17">
      <c r="B79" s="18">
        <v>57</v>
      </c>
      <c r="C79" s="14" t="s">
        <v>84</v>
      </c>
      <c r="D79" s="14"/>
      <c r="E79" s="12">
        <v>100</v>
      </c>
      <c r="F79" s="10">
        <f t="shared" si="6"/>
        <v>36</v>
      </c>
      <c r="G79" s="11">
        <f t="shared" si="42"/>
        <v>64</v>
      </c>
      <c r="H79" s="10">
        <f t="shared" si="43"/>
        <v>47.558399999999999</v>
      </c>
      <c r="I79" s="10">
        <f t="shared" si="44"/>
        <v>101</v>
      </c>
      <c r="J79" s="10">
        <f t="shared" si="10"/>
        <v>36</v>
      </c>
      <c r="K79" s="11">
        <f t="shared" si="45"/>
        <v>65</v>
      </c>
      <c r="L79" s="10">
        <f t="shared" si="46"/>
        <v>101</v>
      </c>
      <c r="M79" s="10">
        <f t="shared" si="13"/>
        <v>36</v>
      </c>
      <c r="N79" s="11">
        <f t="shared" si="47"/>
        <v>65</v>
      </c>
      <c r="O79" s="10">
        <f t="shared" si="48"/>
        <v>102</v>
      </c>
      <c r="P79" s="10">
        <f t="shared" si="16"/>
        <v>36</v>
      </c>
      <c r="Q79" s="12">
        <f t="shared" si="49"/>
        <v>66</v>
      </c>
    </row>
    <row r="80" spans="2:17">
      <c r="B80" s="18">
        <v>58</v>
      </c>
      <c r="C80" s="14" t="s">
        <v>85</v>
      </c>
      <c r="D80" s="14"/>
      <c r="E80" s="12">
        <v>190</v>
      </c>
      <c r="F80" s="10">
        <f t="shared" si="6"/>
        <v>70</v>
      </c>
      <c r="G80" s="11">
        <f t="shared" si="42"/>
        <v>120</v>
      </c>
      <c r="H80" s="10">
        <f t="shared" si="43"/>
        <v>89.171999999999997</v>
      </c>
      <c r="I80" s="10">
        <f t="shared" si="44"/>
        <v>191</v>
      </c>
      <c r="J80" s="10">
        <f t="shared" si="10"/>
        <v>69</v>
      </c>
      <c r="K80" s="11">
        <f t="shared" si="45"/>
        <v>122</v>
      </c>
      <c r="L80" s="10">
        <f t="shared" si="46"/>
        <v>192</v>
      </c>
      <c r="M80" s="10">
        <f t="shared" si="13"/>
        <v>69</v>
      </c>
      <c r="N80" s="11">
        <f t="shared" si="47"/>
        <v>123</v>
      </c>
      <c r="O80" s="10">
        <f t="shared" si="48"/>
        <v>195</v>
      </c>
      <c r="P80" s="10">
        <f t="shared" si="16"/>
        <v>70</v>
      </c>
      <c r="Q80" s="12">
        <f t="shared" si="49"/>
        <v>125</v>
      </c>
    </row>
    <row r="81" spans="2:17">
      <c r="B81" s="18">
        <v>59</v>
      </c>
      <c r="C81" s="14" t="s">
        <v>86</v>
      </c>
      <c r="D81" s="14"/>
      <c r="E81" s="12">
        <v>230</v>
      </c>
      <c r="F81" s="10">
        <f t="shared" si="6"/>
        <v>84</v>
      </c>
      <c r="G81" s="11">
        <f t="shared" si="42"/>
        <v>146</v>
      </c>
      <c r="H81" s="10">
        <f t="shared" si="43"/>
        <v>108.4926</v>
      </c>
      <c r="I81" s="10">
        <f t="shared" si="44"/>
        <v>232</v>
      </c>
      <c r="J81" s="10">
        <f t="shared" si="10"/>
        <v>84</v>
      </c>
      <c r="K81" s="11">
        <f t="shared" si="45"/>
        <v>148</v>
      </c>
      <c r="L81" s="10">
        <f t="shared" si="46"/>
        <v>232</v>
      </c>
      <c r="M81" s="10">
        <f t="shared" si="13"/>
        <v>84</v>
      </c>
      <c r="N81" s="11">
        <f t="shared" si="47"/>
        <v>148</v>
      </c>
      <c r="O81" s="10">
        <f t="shared" si="48"/>
        <v>236</v>
      </c>
      <c r="P81" s="10">
        <f t="shared" si="16"/>
        <v>84</v>
      </c>
      <c r="Q81" s="12">
        <f t="shared" si="49"/>
        <v>152</v>
      </c>
    </row>
    <row r="82" spans="2:17">
      <c r="B82" s="18">
        <v>60</v>
      </c>
      <c r="C82" s="14" t="s">
        <v>87</v>
      </c>
      <c r="D82" s="14"/>
      <c r="E82" s="12">
        <v>250</v>
      </c>
      <c r="F82" s="10">
        <f t="shared" si="6"/>
        <v>92</v>
      </c>
      <c r="G82" s="11">
        <f t="shared" si="42"/>
        <v>158</v>
      </c>
      <c r="H82" s="10">
        <f t="shared" si="43"/>
        <v>117.40979999999999</v>
      </c>
      <c r="I82" s="10">
        <f t="shared" si="44"/>
        <v>252</v>
      </c>
      <c r="J82" s="10">
        <f t="shared" si="10"/>
        <v>92</v>
      </c>
      <c r="K82" s="11">
        <f t="shared" si="45"/>
        <v>160</v>
      </c>
      <c r="L82" s="10">
        <f t="shared" si="46"/>
        <v>253</v>
      </c>
      <c r="M82" s="10">
        <f t="shared" si="13"/>
        <v>92</v>
      </c>
      <c r="N82" s="11">
        <f t="shared" si="47"/>
        <v>161</v>
      </c>
      <c r="O82" s="10">
        <f t="shared" si="48"/>
        <v>256</v>
      </c>
      <c r="P82" s="10">
        <f t="shared" si="16"/>
        <v>91</v>
      </c>
      <c r="Q82" s="12">
        <f t="shared" si="49"/>
        <v>165</v>
      </c>
    </row>
    <row r="83" spans="2:17">
      <c r="B83" s="18">
        <v>61</v>
      </c>
      <c r="C83" s="14" t="s">
        <v>88</v>
      </c>
      <c r="D83" s="14"/>
      <c r="E83" s="12">
        <v>230</v>
      </c>
      <c r="F83" s="10">
        <f t="shared" si="6"/>
        <v>84</v>
      </c>
      <c r="G83" s="11">
        <f t="shared" si="42"/>
        <v>146</v>
      </c>
      <c r="H83" s="10">
        <f t="shared" si="43"/>
        <v>108.4926</v>
      </c>
      <c r="I83" s="10">
        <f t="shared" si="44"/>
        <v>232</v>
      </c>
      <c r="J83" s="10">
        <f t="shared" si="10"/>
        <v>84</v>
      </c>
      <c r="K83" s="11">
        <f t="shared" si="45"/>
        <v>148</v>
      </c>
      <c r="L83" s="10">
        <f t="shared" si="46"/>
        <v>232</v>
      </c>
      <c r="M83" s="10">
        <f t="shared" si="13"/>
        <v>84</v>
      </c>
      <c r="N83" s="11">
        <f t="shared" si="47"/>
        <v>148</v>
      </c>
      <c r="O83" s="10">
        <f t="shared" si="48"/>
        <v>236</v>
      </c>
      <c r="P83" s="10">
        <f t="shared" si="16"/>
        <v>84</v>
      </c>
      <c r="Q83" s="12">
        <f t="shared" si="49"/>
        <v>152</v>
      </c>
    </row>
    <row r="84" spans="2:17">
      <c r="B84" s="18">
        <v>62</v>
      </c>
      <c r="C84" s="14" t="s">
        <v>89</v>
      </c>
      <c r="D84" s="14"/>
      <c r="E84" s="12">
        <v>190</v>
      </c>
      <c r="F84" s="10">
        <f t="shared" si="6"/>
        <v>70</v>
      </c>
      <c r="G84" s="11">
        <f t="shared" si="42"/>
        <v>120</v>
      </c>
      <c r="H84" s="10">
        <f t="shared" si="43"/>
        <v>89.171999999999997</v>
      </c>
      <c r="I84" s="10">
        <f t="shared" si="44"/>
        <v>191</v>
      </c>
      <c r="J84" s="10">
        <f t="shared" si="10"/>
        <v>69</v>
      </c>
      <c r="K84" s="11">
        <f t="shared" si="45"/>
        <v>122</v>
      </c>
      <c r="L84" s="10">
        <f t="shared" si="46"/>
        <v>192</v>
      </c>
      <c r="M84" s="10">
        <f t="shared" si="13"/>
        <v>69</v>
      </c>
      <c r="N84" s="11">
        <f t="shared" si="47"/>
        <v>123</v>
      </c>
      <c r="O84" s="10">
        <f t="shared" si="48"/>
        <v>195</v>
      </c>
      <c r="P84" s="10">
        <f t="shared" si="16"/>
        <v>70</v>
      </c>
      <c r="Q84" s="12">
        <f t="shared" si="49"/>
        <v>125</v>
      </c>
    </row>
    <row r="85" spans="2:17">
      <c r="B85" s="18">
        <v>63</v>
      </c>
      <c r="C85" s="14" t="s">
        <v>90</v>
      </c>
      <c r="D85" s="14"/>
      <c r="E85" s="12">
        <v>230</v>
      </c>
      <c r="F85" s="10">
        <f t="shared" si="6"/>
        <v>84</v>
      </c>
      <c r="G85" s="11">
        <f t="shared" si="42"/>
        <v>146</v>
      </c>
      <c r="H85" s="10">
        <f t="shared" si="43"/>
        <v>108.4926</v>
      </c>
      <c r="I85" s="10">
        <f t="shared" si="44"/>
        <v>232</v>
      </c>
      <c r="J85" s="10">
        <f t="shared" si="10"/>
        <v>84</v>
      </c>
      <c r="K85" s="11">
        <f t="shared" si="45"/>
        <v>148</v>
      </c>
      <c r="L85" s="10">
        <f t="shared" si="46"/>
        <v>232</v>
      </c>
      <c r="M85" s="10">
        <f t="shared" si="13"/>
        <v>84</v>
      </c>
      <c r="N85" s="11">
        <f t="shared" si="47"/>
        <v>148</v>
      </c>
      <c r="O85" s="10">
        <f t="shared" si="48"/>
        <v>236</v>
      </c>
      <c r="P85" s="10">
        <f t="shared" si="16"/>
        <v>84</v>
      </c>
      <c r="Q85" s="12">
        <f t="shared" si="49"/>
        <v>152</v>
      </c>
    </row>
    <row r="86" spans="2:17">
      <c r="B86" s="18">
        <v>64</v>
      </c>
      <c r="C86" s="14" t="s">
        <v>91</v>
      </c>
      <c r="D86" s="14"/>
      <c r="E86" s="12">
        <v>230</v>
      </c>
      <c r="F86" s="10">
        <f t="shared" ref="F86:F90" si="50">INT((5329/14447)*E86)</f>
        <v>84</v>
      </c>
      <c r="G86" s="11">
        <f t="shared" si="42"/>
        <v>146</v>
      </c>
      <c r="H86" s="10">
        <f t="shared" si="43"/>
        <v>108.4926</v>
      </c>
      <c r="I86" s="10">
        <f t="shared" si="44"/>
        <v>232</v>
      </c>
      <c r="J86" s="10">
        <f t="shared" ref="J86:J90" si="51">INT((5329/14595)*I86)</f>
        <v>84</v>
      </c>
      <c r="K86" s="11">
        <f t="shared" si="45"/>
        <v>148</v>
      </c>
      <c r="L86" s="10">
        <f t="shared" si="46"/>
        <v>232</v>
      </c>
      <c r="M86" s="10">
        <f t="shared" ref="M86:M90" si="52">INT((5329/14633)*L86)</f>
        <v>84</v>
      </c>
      <c r="N86" s="11">
        <f t="shared" si="47"/>
        <v>148</v>
      </c>
      <c r="O86" s="10">
        <f t="shared" si="48"/>
        <v>236</v>
      </c>
      <c r="P86" s="10">
        <f t="shared" ref="P86:P90" si="53">INT((5329/14833)*O86)</f>
        <v>84</v>
      </c>
      <c r="Q86" s="12">
        <f t="shared" si="49"/>
        <v>152</v>
      </c>
    </row>
    <row r="87" spans="2:17">
      <c r="B87" s="18">
        <v>65</v>
      </c>
      <c r="C87" s="14" t="s">
        <v>92</v>
      </c>
      <c r="D87" s="14"/>
      <c r="E87" s="12">
        <v>230</v>
      </c>
      <c r="F87" s="10">
        <f t="shared" si="50"/>
        <v>84</v>
      </c>
      <c r="G87" s="11">
        <f t="shared" si="42"/>
        <v>146</v>
      </c>
      <c r="H87" s="10">
        <f t="shared" si="43"/>
        <v>108.4926</v>
      </c>
      <c r="I87" s="10">
        <f t="shared" si="44"/>
        <v>232</v>
      </c>
      <c r="J87" s="10">
        <f t="shared" si="51"/>
        <v>84</v>
      </c>
      <c r="K87" s="11">
        <f t="shared" si="45"/>
        <v>148</v>
      </c>
      <c r="L87" s="10">
        <f t="shared" si="46"/>
        <v>232</v>
      </c>
      <c r="M87" s="10">
        <f t="shared" si="52"/>
        <v>84</v>
      </c>
      <c r="N87" s="11">
        <f t="shared" si="47"/>
        <v>148</v>
      </c>
      <c r="O87" s="10">
        <f t="shared" si="48"/>
        <v>236</v>
      </c>
      <c r="P87" s="10">
        <f t="shared" si="53"/>
        <v>84</v>
      </c>
      <c r="Q87" s="12">
        <f t="shared" si="49"/>
        <v>152</v>
      </c>
    </row>
    <row r="88" spans="2:17">
      <c r="B88" s="18">
        <v>66</v>
      </c>
      <c r="C88" s="14" t="s">
        <v>93</v>
      </c>
      <c r="D88" s="14"/>
      <c r="E88" s="12">
        <v>230</v>
      </c>
      <c r="F88" s="10">
        <f t="shared" si="50"/>
        <v>84</v>
      </c>
      <c r="G88" s="11">
        <f t="shared" si="42"/>
        <v>146</v>
      </c>
      <c r="H88" s="10">
        <f t="shared" si="43"/>
        <v>108.4926</v>
      </c>
      <c r="I88" s="10">
        <f t="shared" si="44"/>
        <v>232</v>
      </c>
      <c r="J88" s="10">
        <f t="shared" si="51"/>
        <v>84</v>
      </c>
      <c r="K88" s="11">
        <f t="shared" si="45"/>
        <v>148</v>
      </c>
      <c r="L88" s="10">
        <f t="shared" si="46"/>
        <v>232</v>
      </c>
      <c r="M88" s="10">
        <f t="shared" si="52"/>
        <v>84</v>
      </c>
      <c r="N88" s="11">
        <f t="shared" si="47"/>
        <v>148</v>
      </c>
      <c r="O88" s="10">
        <f t="shared" si="48"/>
        <v>236</v>
      </c>
      <c r="P88" s="10">
        <f t="shared" si="53"/>
        <v>84</v>
      </c>
      <c r="Q88" s="12">
        <f t="shared" si="49"/>
        <v>152</v>
      </c>
    </row>
    <row r="89" spans="2:17">
      <c r="B89" s="18">
        <v>67</v>
      </c>
      <c r="C89" s="14" t="s">
        <v>94</v>
      </c>
      <c r="D89" s="14"/>
      <c r="E89" s="12">
        <v>200</v>
      </c>
      <c r="F89" s="10">
        <f t="shared" si="50"/>
        <v>73</v>
      </c>
      <c r="G89" s="11">
        <f t="shared" si="42"/>
        <v>127</v>
      </c>
      <c r="H89" s="10">
        <f t="shared" si="43"/>
        <v>94.373699999999999</v>
      </c>
      <c r="I89" s="10">
        <f t="shared" si="44"/>
        <v>202</v>
      </c>
      <c r="J89" s="10">
        <f t="shared" si="51"/>
        <v>73</v>
      </c>
      <c r="K89" s="11">
        <f t="shared" si="45"/>
        <v>129</v>
      </c>
      <c r="L89" s="10">
        <f t="shared" si="46"/>
        <v>202</v>
      </c>
      <c r="M89" s="10">
        <f t="shared" si="52"/>
        <v>73</v>
      </c>
      <c r="N89" s="11">
        <f t="shared" si="47"/>
        <v>129</v>
      </c>
      <c r="O89" s="10">
        <f t="shared" si="48"/>
        <v>205</v>
      </c>
      <c r="P89" s="10">
        <f t="shared" si="53"/>
        <v>73</v>
      </c>
      <c r="Q89" s="12">
        <f t="shared" si="49"/>
        <v>132</v>
      </c>
    </row>
    <row r="90" spans="2:17">
      <c r="B90" s="18">
        <v>68</v>
      </c>
      <c r="C90" s="14" t="s">
        <v>95</v>
      </c>
      <c r="D90" s="14"/>
      <c r="E90" s="12">
        <v>230</v>
      </c>
      <c r="F90" s="10">
        <f t="shared" si="50"/>
        <v>84</v>
      </c>
      <c r="G90" s="11">
        <f t="shared" si="42"/>
        <v>146</v>
      </c>
      <c r="H90" s="10">
        <f t="shared" si="43"/>
        <v>108.4926</v>
      </c>
      <c r="I90" s="10">
        <f t="shared" si="44"/>
        <v>232</v>
      </c>
      <c r="J90" s="10">
        <f t="shared" si="51"/>
        <v>84</v>
      </c>
      <c r="K90" s="11">
        <f t="shared" si="45"/>
        <v>148</v>
      </c>
      <c r="L90" s="10">
        <f t="shared" si="46"/>
        <v>232</v>
      </c>
      <c r="M90" s="10">
        <f t="shared" si="52"/>
        <v>84</v>
      </c>
      <c r="N90" s="11">
        <f t="shared" si="47"/>
        <v>148</v>
      </c>
      <c r="O90" s="10">
        <f t="shared" si="48"/>
        <v>236</v>
      </c>
      <c r="P90" s="10">
        <f t="shared" si="53"/>
        <v>84</v>
      </c>
      <c r="Q90" s="12">
        <f t="shared" si="49"/>
        <v>152</v>
      </c>
    </row>
    <row r="91" spans="2:17">
      <c r="B91" s="19"/>
      <c r="C91" s="78" t="s">
        <v>96</v>
      </c>
      <c r="D91" s="17">
        <f t="shared" ref="D91:Q91" si="54">SUM(D23:D90)</f>
        <v>0</v>
      </c>
      <c r="E91" s="21">
        <f t="shared" si="54"/>
        <v>13089</v>
      </c>
      <c r="F91" s="21">
        <f t="shared" si="54"/>
        <v>4799</v>
      </c>
      <c r="G91" s="21">
        <f t="shared" si="54"/>
        <v>8290</v>
      </c>
      <c r="H91" s="21">
        <f t="shared" si="54"/>
        <v>6160.2989999999982</v>
      </c>
      <c r="I91" s="21">
        <f t="shared" si="54"/>
        <v>13190</v>
      </c>
      <c r="J91" s="21">
        <f t="shared" si="54"/>
        <v>4784</v>
      </c>
      <c r="K91" s="21">
        <f t="shared" si="54"/>
        <v>8406</v>
      </c>
      <c r="L91" s="21">
        <f t="shared" si="54"/>
        <v>13216</v>
      </c>
      <c r="M91" s="21">
        <f t="shared" si="54"/>
        <v>4771</v>
      </c>
      <c r="N91" s="21">
        <f t="shared" si="54"/>
        <v>8445</v>
      </c>
      <c r="O91" s="21">
        <f t="shared" si="54"/>
        <v>13411</v>
      </c>
      <c r="P91" s="21">
        <f t="shared" si="54"/>
        <v>4781</v>
      </c>
      <c r="Q91" s="21">
        <f t="shared" si="54"/>
        <v>8630</v>
      </c>
    </row>
    <row r="92" spans="2:17">
      <c r="B92" s="22"/>
      <c r="C92" s="20"/>
      <c r="D92" s="23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>
      <c r="B93" s="15"/>
      <c r="C93" s="77" t="s">
        <v>97</v>
      </c>
      <c r="D93" s="17">
        <f>D91+D92+D22</f>
        <v>0</v>
      </c>
      <c r="E93" s="17">
        <f t="shared" ref="E93:Q93" si="55">E91+E22</f>
        <v>14447</v>
      </c>
      <c r="F93" s="17">
        <f t="shared" si="55"/>
        <v>5329</v>
      </c>
      <c r="G93" s="17">
        <f t="shared" si="55"/>
        <v>9118</v>
      </c>
      <c r="H93" s="17">
        <f t="shared" si="55"/>
        <v>6775.585799999998</v>
      </c>
      <c r="I93" s="17">
        <f t="shared" si="55"/>
        <v>14595</v>
      </c>
      <c r="J93" s="17">
        <f t="shared" si="55"/>
        <v>5329</v>
      </c>
      <c r="K93" s="17">
        <f t="shared" si="55"/>
        <v>9266</v>
      </c>
      <c r="L93" s="17">
        <f t="shared" si="55"/>
        <v>14633</v>
      </c>
      <c r="M93" s="17">
        <f t="shared" si="55"/>
        <v>5329</v>
      </c>
      <c r="N93" s="17">
        <f t="shared" si="55"/>
        <v>9304</v>
      </c>
      <c r="O93" s="17">
        <f t="shared" si="55"/>
        <v>14833</v>
      </c>
      <c r="P93" s="17">
        <f t="shared" si="55"/>
        <v>5329</v>
      </c>
      <c r="Q93" s="17">
        <f t="shared" si="55"/>
        <v>9504</v>
      </c>
    </row>
    <row r="94" spans="2:17" ht="7.5" customHeight="1">
      <c r="B94" s="24"/>
      <c r="C94" s="25"/>
      <c r="D94" s="26"/>
      <c r="E94" s="27"/>
      <c r="F94" s="27"/>
      <c r="G94" s="27"/>
      <c r="H94" s="27"/>
      <c r="I94" s="27"/>
      <c r="J94" s="27"/>
      <c r="K94" s="27"/>
      <c r="L94" s="28"/>
      <c r="M94" s="28"/>
      <c r="N94" s="29"/>
      <c r="P94" s="4" t="s">
        <v>98</v>
      </c>
    </row>
    <row r="95" spans="2:17">
      <c r="C95" s="30"/>
      <c r="D95" s="24"/>
      <c r="E95" s="31"/>
      <c r="F95" s="31"/>
      <c r="G95" s="31"/>
      <c r="H95" s="31"/>
      <c r="I95" s="31"/>
      <c r="J95" s="31"/>
      <c r="K95" s="31"/>
      <c r="M95" s="4" t="s">
        <v>98</v>
      </c>
    </row>
    <row r="96" spans="2:17" customFormat="1" ht="18.75">
      <c r="B96" s="32"/>
      <c r="C96" s="33"/>
      <c r="D96" s="33" t="s">
        <v>99</v>
      </c>
      <c r="E96" s="33" t="s">
        <v>99</v>
      </c>
      <c r="F96" s="33" t="s">
        <v>100</v>
      </c>
      <c r="G96" s="30" t="s">
        <v>119</v>
      </c>
      <c r="H96" s="30" t="s">
        <v>99</v>
      </c>
      <c r="I96" s="30"/>
      <c r="J96" s="30"/>
      <c r="K96" s="30"/>
      <c r="L96" s="30"/>
      <c r="M96" s="30"/>
      <c r="N96" s="30"/>
      <c r="O96" s="30"/>
      <c r="P96" s="79"/>
    </row>
    <row r="97" spans="2:16" customFormat="1" ht="15.75" customHeight="1">
      <c r="B97" s="32"/>
      <c r="C97" s="33"/>
      <c r="D97" s="33" t="s">
        <v>102</v>
      </c>
      <c r="E97" s="33"/>
      <c r="F97" s="33"/>
      <c r="G97" s="30" t="s">
        <v>120</v>
      </c>
      <c r="H97" s="30" t="s">
        <v>102</v>
      </c>
      <c r="I97" s="30"/>
      <c r="J97" s="30"/>
      <c r="K97" s="30"/>
      <c r="L97" s="30"/>
      <c r="M97" s="30"/>
      <c r="N97" s="30" t="s">
        <v>118</v>
      </c>
      <c r="O97" s="30"/>
      <c r="P97" s="79"/>
    </row>
    <row r="98" spans="2:16" customFormat="1" ht="18.75">
      <c r="B98" s="32"/>
      <c r="C98" s="33"/>
      <c r="D98" s="33" t="s">
        <v>104</v>
      </c>
      <c r="E98" s="33"/>
      <c r="F98" s="33"/>
      <c r="G98" s="30" t="s">
        <v>121</v>
      </c>
      <c r="H98" s="30" t="s">
        <v>104</v>
      </c>
      <c r="I98" s="30"/>
      <c r="J98" s="30"/>
      <c r="K98" s="30"/>
      <c r="L98" s="30"/>
      <c r="M98" s="30"/>
      <c r="N98" s="30" t="s">
        <v>106</v>
      </c>
      <c r="O98" s="30"/>
      <c r="P98" s="79"/>
    </row>
    <row r="99" spans="2:16" customFormat="1" ht="18.75">
      <c r="B99" s="32"/>
      <c r="C99" s="35"/>
      <c r="D99" s="33"/>
      <c r="E99" s="36"/>
      <c r="F99" s="34"/>
      <c r="G99" s="30" t="s">
        <v>122</v>
      </c>
      <c r="H99" s="30"/>
      <c r="I99" s="30"/>
      <c r="J99" s="30"/>
      <c r="K99" s="30"/>
      <c r="L99" s="30"/>
      <c r="M99" s="30"/>
      <c r="N99" s="30" t="s">
        <v>107</v>
      </c>
      <c r="O99" s="30"/>
      <c r="P99" s="79"/>
    </row>
    <row r="100" spans="2:16">
      <c r="C100" s="5"/>
      <c r="D100" s="30"/>
      <c r="E100" s="7"/>
      <c r="F100" s="37"/>
      <c r="G100" s="55"/>
      <c r="H100" s="55"/>
      <c r="I100" s="56"/>
      <c r="J100" s="55"/>
      <c r="K100" s="55"/>
      <c r="L100" s="55"/>
      <c r="M100" s="55"/>
      <c r="N100" s="57"/>
      <c r="O100" s="57"/>
      <c r="P100" s="58"/>
    </row>
    <row r="101" spans="2:16">
      <c r="C101" s="5"/>
      <c r="D101" s="30"/>
      <c r="E101" s="7"/>
      <c r="F101" s="37"/>
      <c r="G101" s="31"/>
      <c r="H101" s="31"/>
      <c r="I101" s="7"/>
      <c r="J101" s="37"/>
      <c r="K101" s="31"/>
      <c r="L101" s="31"/>
      <c r="M101" s="31"/>
      <c r="N101" s="31"/>
      <c r="O101" s="31"/>
    </row>
    <row r="102" spans="2:16">
      <c r="C102" s="30"/>
      <c r="D102" s="30"/>
      <c r="E102" s="30"/>
      <c r="F102" s="30"/>
      <c r="G102" s="30"/>
      <c r="H102" s="30"/>
      <c r="I102" s="30"/>
      <c r="K102" s="30"/>
    </row>
    <row r="103" spans="2:16" ht="15.75" customHeight="1">
      <c r="C103" s="37"/>
      <c r="D103" s="30"/>
      <c r="E103" s="30"/>
      <c r="F103" s="30"/>
      <c r="G103" s="30"/>
      <c r="H103" s="30"/>
      <c r="I103" s="37"/>
      <c r="K103" s="30"/>
      <c r="N103" s="37"/>
      <c r="O103" s="37"/>
    </row>
    <row r="104" spans="2:16">
      <c r="C104" s="37"/>
      <c r="D104" s="30"/>
      <c r="E104" s="30"/>
      <c r="F104" s="30"/>
      <c r="G104" s="30"/>
      <c r="H104" s="30"/>
      <c r="I104" s="37"/>
      <c r="K104" s="30"/>
      <c r="L104" s="37"/>
      <c r="M104" s="37"/>
      <c r="N104" s="37"/>
      <c r="O104" s="37"/>
    </row>
    <row r="105" spans="2:16">
      <c r="C105" s="5"/>
      <c r="D105" s="30"/>
      <c r="E105" s="7"/>
      <c r="F105" s="37"/>
      <c r="G105" s="37"/>
      <c r="H105" s="37"/>
      <c r="I105" s="7"/>
      <c r="J105" s="37"/>
      <c r="K105" s="37"/>
      <c r="L105" s="37"/>
      <c r="M105" s="37"/>
      <c r="N105" s="31"/>
      <c r="O105" s="31"/>
    </row>
    <row r="106" spans="2:16">
      <c r="C106" s="5"/>
      <c r="D106" s="30"/>
      <c r="E106" s="7"/>
      <c r="F106" s="37"/>
      <c r="G106" s="31"/>
      <c r="H106" s="31"/>
      <c r="I106" s="7"/>
      <c r="J106" s="37"/>
      <c r="K106" s="31"/>
      <c r="L106" s="31"/>
      <c r="M106" s="31"/>
      <c r="N106" s="31"/>
      <c r="O106" s="31"/>
    </row>
    <row r="107" spans="2:16" ht="15.75" customHeight="1">
      <c r="C107" s="30"/>
      <c r="D107" s="7"/>
      <c r="E107" s="37"/>
      <c r="F107" s="37"/>
      <c r="G107" s="37"/>
      <c r="H107" s="37"/>
      <c r="I107" s="37"/>
      <c r="J107" s="37"/>
      <c r="K107" s="37"/>
    </row>
    <row r="108" spans="2:16">
      <c r="C108" s="30"/>
      <c r="D108" s="7"/>
      <c r="E108" s="37"/>
      <c r="F108" s="37"/>
      <c r="G108" s="37"/>
      <c r="H108" s="37"/>
      <c r="I108" s="37"/>
      <c r="J108" s="37"/>
      <c r="K108" s="37"/>
    </row>
    <row r="109" spans="2:16">
      <c r="C109" s="5"/>
      <c r="D109" s="7"/>
      <c r="E109" s="37"/>
      <c r="F109" s="37"/>
      <c r="G109" s="37"/>
      <c r="H109" s="37"/>
      <c r="I109" s="37"/>
      <c r="J109" s="37"/>
      <c r="K109" s="37"/>
    </row>
    <row r="110" spans="2:16">
      <c r="C110" s="5"/>
      <c r="D110" s="7"/>
      <c r="E110" s="37"/>
      <c r="F110" s="31"/>
      <c r="G110" s="31"/>
      <c r="H110" s="37"/>
      <c r="I110" s="37"/>
      <c r="J110" s="31"/>
      <c r="K110" s="31"/>
    </row>
    <row r="111" spans="2:16">
      <c r="D111" s="24"/>
      <c r="E111" s="31"/>
      <c r="F111" s="31"/>
      <c r="G111" s="31"/>
      <c r="H111" s="31"/>
      <c r="I111" s="31"/>
      <c r="J111" s="31"/>
      <c r="K111" s="31"/>
    </row>
    <row r="112" spans="2:16">
      <c r="C112" s="5"/>
      <c r="D112" s="7"/>
      <c r="E112" s="37"/>
      <c r="F112" s="37"/>
      <c r="G112" s="37"/>
      <c r="H112" s="37"/>
      <c r="I112" s="37"/>
      <c r="J112" s="37"/>
      <c r="K112" s="37"/>
    </row>
    <row r="113" spans="2:11">
      <c r="C113" s="5"/>
      <c r="D113" s="7"/>
      <c r="E113" s="37"/>
      <c r="F113" s="37"/>
      <c r="G113" s="37"/>
      <c r="H113" s="37"/>
      <c r="I113" s="37"/>
      <c r="J113" s="37"/>
      <c r="K113" s="37"/>
    </row>
    <row r="114" spans="2:11">
      <c r="B114" s="4"/>
      <c r="C114" s="5"/>
      <c r="D114" s="7"/>
      <c r="E114" s="37"/>
      <c r="F114" s="37"/>
      <c r="G114" s="37"/>
      <c r="H114" s="37"/>
      <c r="I114" s="37"/>
      <c r="J114" s="37"/>
      <c r="K114" s="37"/>
    </row>
    <row r="115" spans="2:11">
      <c r="B115" s="4"/>
      <c r="C115" s="5"/>
      <c r="D115" s="7"/>
      <c r="E115" s="37"/>
      <c r="F115" s="37"/>
      <c r="G115" s="37"/>
      <c r="H115" s="37"/>
      <c r="I115" s="37"/>
      <c r="J115" s="37"/>
      <c r="K115" s="37"/>
    </row>
    <row r="116" spans="2:11">
      <c r="B116" s="4"/>
      <c r="C116" s="5"/>
      <c r="D116" s="7"/>
      <c r="E116" s="37"/>
      <c r="F116" s="37"/>
      <c r="G116" s="37"/>
      <c r="H116" s="37"/>
      <c r="I116" s="37"/>
      <c r="J116" s="37"/>
      <c r="K116" s="37"/>
    </row>
    <row r="117" spans="2:11">
      <c r="B117" s="4"/>
      <c r="D117" s="24"/>
      <c r="E117" s="31"/>
      <c r="F117" s="31"/>
      <c r="G117" s="31"/>
      <c r="H117" s="31"/>
      <c r="I117" s="31"/>
      <c r="J117" s="31"/>
      <c r="K117" s="31"/>
    </row>
    <row r="129" s="4" customFormat="1" ht="14.25"/>
    <row r="130" s="4" customFormat="1" ht="14.25"/>
  </sheetData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opLeftCell="A85" workbookViewId="0">
      <selection activeCell="G96" sqref="G96:O99"/>
    </sheetView>
  </sheetViews>
  <sheetFormatPr defaultRowHeight="17.25"/>
  <cols>
    <col min="1" max="1" width="2.28515625" style="4" customWidth="1"/>
    <col min="2" max="2" width="4.42578125" style="2" customWidth="1"/>
    <col min="3" max="3" width="17.140625" style="2" customWidth="1"/>
    <col min="4" max="4" width="13.42578125" style="2" hidden="1" customWidth="1"/>
    <col min="5" max="5" width="8.5703125" style="3" customWidth="1"/>
    <col min="6" max="6" width="10.7109375" style="3" customWidth="1"/>
    <col min="7" max="7" width="9.5703125" style="3" customWidth="1"/>
    <col min="8" max="8" width="14.42578125" style="3" hidden="1" customWidth="1"/>
    <col min="9" max="9" width="7.85546875" style="3" customWidth="1"/>
    <col min="10" max="10" width="12.28515625" style="3" customWidth="1"/>
    <col min="11" max="11" width="9.5703125" style="3" customWidth="1"/>
    <col min="12" max="12" width="9.5703125" style="4" customWidth="1"/>
    <col min="13" max="13" width="10.5703125" style="4" customWidth="1"/>
    <col min="14" max="15" width="9" style="4" customWidth="1"/>
    <col min="16" max="16" width="7.5703125" style="4" customWidth="1"/>
    <col min="17" max="256" width="8.85546875" style="4"/>
    <col min="257" max="257" width="2.28515625" style="4" customWidth="1"/>
    <col min="258" max="258" width="4.42578125" style="4" customWidth="1"/>
    <col min="259" max="259" width="17.140625" style="4" customWidth="1"/>
    <col min="260" max="260" width="0" style="4" hidden="1" customWidth="1"/>
    <col min="261" max="261" width="9.28515625" style="4" customWidth="1"/>
    <col min="262" max="262" width="8.42578125" style="4" customWidth="1"/>
    <col min="263" max="263" width="9.5703125" style="4" customWidth="1"/>
    <col min="264" max="264" width="0" style="4" hidden="1" customWidth="1"/>
    <col min="265" max="265" width="9" style="4" customWidth="1"/>
    <col min="266" max="266" width="12.28515625" style="4" customWidth="1"/>
    <col min="267" max="268" width="9.5703125" style="4" customWidth="1"/>
    <col min="269" max="269" width="10.5703125" style="4" customWidth="1"/>
    <col min="270" max="271" width="9" style="4" customWidth="1"/>
    <col min="272" max="272" width="7.5703125" style="4" customWidth="1"/>
    <col min="273" max="512" width="8.85546875" style="4"/>
    <col min="513" max="513" width="2.28515625" style="4" customWidth="1"/>
    <col min="514" max="514" width="4.42578125" style="4" customWidth="1"/>
    <col min="515" max="515" width="17.140625" style="4" customWidth="1"/>
    <col min="516" max="516" width="0" style="4" hidden="1" customWidth="1"/>
    <col min="517" max="517" width="9.28515625" style="4" customWidth="1"/>
    <col min="518" max="518" width="8.42578125" style="4" customWidth="1"/>
    <col min="519" max="519" width="9.5703125" style="4" customWidth="1"/>
    <col min="520" max="520" width="0" style="4" hidden="1" customWidth="1"/>
    <col min="521" max="521" width="9" style="4" customWidth="1"/>
    <col min="522" max="522" width="12.28515625" style="4" customWidth="1"/>
    <col min="523" max="524" width="9.5703125" style="4" customWidth="1"/>
    <col min="525" max="525" width="10.5703125" style="4" customWidth="1"/>
    <col min="526" max="527" width="9" style="4" customWidth="1"/>
    <col min="528" max="528" width="7.5703125" style="4" customWidth="1"/>
    <col min="529" max="768" width="8.85546875" style="4"/>
    <col min="769" max="769" width="2.28515625" style="4" customWidth="1"/>
    <col min="770" max="770" width="4.42578125" style="4" customWidth="1"/>
    <col min="771" max="771" width="17.140625" style="4" customWidth="1"/>
    <col min="772" max="772" width="0" style="4" hidden="1" customWidth="1"/>
    <col min="773" max="773" width="9.28515625" style="4" customWidth="1"/>
    <col min="774" max="774" width="8.42578125" style="4" customWidth="1"/>
    <col min="775" max="775" width="9.5703125" style="4" customWidth="1"/>
    <col min="776" max="776" width="0" style="4" hidden="1" customWidth="1"/>
    <col min="777" max="777" width="9" style="4" customWidth="1"/>
    <col min="778" max="778" width="12.28515625" style="4" customWidth="1"/>
    <col min="779" max="780" width="9.5703125" style="4" customWidth="1"/>
    <col min="781" max="781" width="10.5703125" style="4" customWidth="1"/>
    <col min="782" max="783" width="9" style="4" customWidth="1"/>
    <col min="784" max="784" width="7.5703125" style="4" customWidth="1"/>
    <col min="785" max="1024" width="8.85546875" style="4"/>
    <col min="1025" max="1025" width="2.28515625" style="4" customWidth="1"/>
    <col min="1026" max="1026" width="4.42578125" style="4" customWidth="1"/>
    <col min="1027" max="1027" width="17.140625" style="4" customWidth="1"/>
    <col min="1028" max="1028" width="0" style="4" hidden="1" customWidth="1"/>
    <col min="1029" max="1029" width="9.28515625" style="4" customWidth="1"/>
    <col min="1030" max="1030" width="8.42578125" style="4" customWidth="1"/>
    <col min="1031" max="1031" width="9.5703125" style="4" customWidth="1"/>
    <col min="1032" max="1032" width="0" style="4" hidden="1" customWidth="1"/>
    <col min="1033" max="1033" width="9" style="4" customWidth="1"/>
    <col min="1034" max="1034" width="12.28515625" style="4" customWidth="1"/>
    <col min="1035" max="1036" width="9.5703125" style="4" customWidth="1"/>
    <col min="1037" max="1037" width="10.5703125" style="4" customWidth="1"/>
    <col min="1038" max="1039" width="9" style="4" customWidth="1"/>
    <col min="1040" max="1040" width="7.5703125" style="4" customWidth="1"/>
    <col min="1041" max="1280" width="8.85546875" style="4"/>
    <col min="1281" max="1281" width="2.28515625" style="4" customWidth="1"/>
    <col min="1282" max="1282" width="4.42578125" style="4" customWidth="1"/>
    <col min="1283" max="1283" width="17.140625" style="4" customWidth="1"/>
    <col min="1284" max="1284" width="0" style="4" hidden="1" customWidth="1"/>
    <col min="1285" max="1285" width="9.28515625" style="4" customWidth="1"/>
    <col min="1286" max="1286" width="8.42578125" style="4" customWidth="1"/>
    <col min="1287" max="1287" width="9.5703125" style="4" customWidth="1"/>
    <col min="1288" max="1288" width="0" style="4" hidden="1" customWidth="1"/>
    <col min="1289" max="1289" width="9" style="4" customWidth="1"/>
    <col min="1290" max="1290" width="12.28515625" style="4" customWidth="1"/>
    <col min="1291" max="1292" width="9.5703125" style="4" customWidth="1"/>
    <col min="1293" max="1293" width="10.5703125" style="4" customWidth="1"/>
    <col min="1294" max="1295" width="9" style="4" customWidth="1"/>
    <col min="1296" max="1296" width="7.5703125" style="4" customWidth="1"/>
    <col min="1297" max="1536" width="8.85546875" style="4"/>
    <col min="1537" max="1537" width="2.28515625" style="4" customWidth="1"/>
    <col min="1538" max="1538" width="4.42578125" style="4" customWidth="1"/>
    <col min="1539" max="1539" width="17.140625" style="4" customWidth="1"/>
    <col min="1540" max="1540" width="0" style="4" hidden="1" customWidth="1"/>
    <col min="1541" max="1541" width="9.28515625" style="4" customWidth="1"/>
    <col min="1542" max="1542" width="8.42578125" style="4" customWidth="1"/>
    <col min="1543" max="1543" width="9.5703125" style="4" customWidth="1"/>
    <col min="1544" max="1544" width="0" style="4" hidden="1" customWidth="1"/>
    <col min="1545" max="1545" width="9" style="4" customWidth="1"/>
    <col min="1546" max="1546" width="12.28515625" style="4" customWidth="1"/>
    <col min="1547" max="1548" width="9.5703125" style="4" customWidth="1"/>
    <col min="1549" max="1549" width="10.5703125" style="4" customWidth="1"/>
    <col min="1550" max="1551" width="9" style="4" customWidth="1"/>
    <col min="1552" max="1552" width="7.5703125" style="4" customWidth="1"/>
    <col min="1553" max="1792" width="8.85546875" style="4"/>
    <col min="1793" max="1793" width="2.28515625" style="4" customWidth="1"/>
    <col min="1794" max="1794" width="4.42578125" style="4" customWidth="1"/>
    <col min="1795" max="1795" width="17.140625" style="4" customWidth="1"/>
    <col min="1796" max="1796" width="0" style="4" hidden="1" customWidth="1"/>
    <col min="1797" max="1797" width="9.28515625" style="4" customWidth="1"/>
    <col min="1798" max="1798" width="8.42578125" style="4" customWidth="1"/>
    <col min="1799" max="1799" width="9.5703125" style="4" customWidth="1"/>
    <col min="1800" max="1800" width="0" style="4" hidden="1" customWidth="1"/>
    <col min="1801" max="1801" width="9" style="4" customWidth="1"/>
    <col min="1802" max="1802" width="12.28515625" style="4" customWidth="1"/>
    <col min="1803" max="1804" width="9.5703125" style="4" customWidth="1"/>
    <col min="1805" max="1805" width="10.5703125" style="4" customWidth="1"/>
    <col min="1806" max="1807" width="9" style="4" customWidth="1"/>
    <col min="1808" max="1808" width="7.5703125" style="4" customWidth="1"/>
    <col min="1809" max="2048" width="8.85546875" style="4"/>
    <col min="2049" max="2049" width="2.28515625" style="4" customWidth="1"/>
    <col min="2050" max="2050" width="4.42578125" style="4" customWidth="1"/>
    <col min="2051" max="2051" width="17.140625" style="4" customWidth="1"/>
    <col min="2052" max="2052" width="0" style="4" hidden="1" customWidth="1"/>
    <col min="2053" max="2053" width="9.28515625" style="4" customWidth="1"/>
    <col min="2054" max="2054" width="8.42578125" style="4" customWidth="1"/>
    <col min="2055" max="2055" width="9.5703125" style="4" customWidth="1"/>
    <col min="2056" max="2056" width="0" style="4" hidden="1" customWidth="1"/>
    <col min="2057" max="2057" width="9" style="4" customWidth="1"/>
    <col min="2058" max="2058" width="12.28515625" style="4" customWidth="1"/>
    <col min="2059" max="2060" width="9.5703125" style="4" customWidth="1"/>
    <col min="2061" max="2061" width="10.5703125" style="4" customWidth="1"/>
    <col min="2062" max="2063" width="9" style="4" customWidth="1"/>
    <col min="2064" max="2064" width="7.5703125" style="4" customWidth="1"/>
    <col min="2065" max="2304" width="8.85546875" style="4"/>
    <col min="2305" max="2305" width="2.28515625" style="4" customWidth="1"/>
    <col min="2306" max="2306" width="4.42578125" style="4" customWidth="1"/>
    <col min="2307" max="2307" width="17.140625" style="4" customWidth="1"/>
    <col min="2308" max="2308" width="0" style="4" hidden="1" customWidth="1"/>
    <col min="2309" max="2309" width="9.28515625" style="4" customWidth="1"/>
    <col min="2310" max="2310" width="8.42578125" style="4" customWidth="1"/>
    <col min="2311" max="2311" width="9.5703125" style="4" customWidth="1"/>
    <col min="2312" max="2312" width="0" style="4" hidden="1" customWidth="1"/>
    <col min="2313" max="2313" width="9" style="4" customWidth="1"/>
    <col min="2314" max="2314" width="12.28515625" style="4" customWidth="1"/>
    <col min="2315" max="2316" width="9.5703125" style="4" customWidth="1"/>
    <col min="2317" max="2317" width="10.5703125" style="4" customWidth="1"/>
    <col min="2318" max="2319" width="9" style="4" customWidth="1"/>
    <col min="2320" max="2320" width="7.5703125" style="4" customWidth="1"/>
    <col min="2321" max="2560" width="8.85546875" style="4"/>
    <col min="2561" max="2561" width="2.28515625" style="4" customWidth="1"/>
    <col min="2562" max="2562" width="4.42578125" style="4" customWidth="1"/>
    <col min="2563" max="2563" width="17.140625" style="4" customWidth="1"/>
    <col min="2564" max="2564" width="0" style="4" hidden="1" customWidth="1"/>
    <col min="2565" max="2565" width="9.28515625" style="4" customWidth="1"/>
    <col min="2566" max="2566" width="8.42578125" style="4" customWidth="1"/>
    <col min="2567" max="2567" width="9.5703125" style="4" customWidth="1"/>
    <col min="2568" max="2568" width="0" style="4" hidden="1" customWidth="1"/>
    <col min="2569" max="2569" width="9" style="4" customWidth="1"/>
    <col min="2570" max="2570" width="12.28515625" style="4" customWidth="1"/>
    <col min="2571" max="2572" width="9.5703125" style="4" customWidth="1"/>
    <col min="2573" max="2573" width="10.5703125" style="4" customWidth="1"/>
    <col min="2574" max="2575" width="9" style="4" customWidth="1"/>
    <col min="2576" max="2576" width="7.5703125" style="4" customWidth="1"/>
    <col min="2577" max="2816" width="8.85546875" style="4"/>
    <col min="2817" max="2817" width="2.28515625" style="4" customWidth="1"/>
    <col min="2818" max="2818" width="4.42578125" style="4" customWidth="1"/>
    <col min="2819" max="2819" width="17.140625" style="4" customWidth="1"/>
    <col min="2820" max="2820" width="0" style="4" hidden="1" customWidth="1"/>
    <col min="2821" max="2821" width="9.28515625" style="4" customWidth="1"/>
    <col min="2822" max="2822" width="8.42578125" style="4" customWidth="1"/>
    <col min="2823" max="2823" width="9.5703125" style="4" customWidth="1"/>
    <col min="2824" max="2824" width="0" style="4" hidden="1" customWidth="1"/>
    <col min="2825" max="2825" width="9" style="4" customWidth="1"/>
    <col min="2826" max="2826" width="12.28515625" style="4" customWidth="1"/>
    <col min="2827" max="2828" width="9.5703125" style="4" customWidth="1"/>
    <col min="2829" max="2829" width="10.5703125" style="4" customWidth="1"/>
    <col min="2830" max="2831" width="9" style="4" customWidth="1"/>
    <col min="2832" max="2832" width="7.5703125" style="4" customWidth="1"/>
    <col min="2833" max="3072" width="8.85546875" style="4"/>
    <col min="3073" max="3073" width="2.28515625" style="4" customWidth="1"/>
    <col min="3074" max="3074" width="4.42578125" style="4" customWidth="1"/>
    <col min="3075" max="3075" width="17.140625" style="4" customWidth="1"/>
    <col min="3076" max="3076" width="0" style="4" hidden="1" customWidth="1"/>
    <col min="3077" max="3077" width="9.28515625" style="4" customWidth="1"/>
    <col min="3078" max="3078" width="8.42578125" style="4" customWidth="1"/>
    <col min="3079" max="3079" width="9.5703125" style="4" customWidth="1"/>
    <col min="3080" max="3080" width="0" style="4" hidden="1" customWidth="1"/>
    <col min="3081" max="3081" width="9" style="4" customWidth="1"/>
    <col min="3082" max="3082" width="12.28515625" style="4" customWidth="1"/>
    <col min="3083" max="3084" width="9.5703125" style="4" customWidth="1"/>
    <col min="3085" max="3085" width="10.5703125" style="4" customWidth="1"/>
    <col min="3086" max="3087" width="9" style="4" customWidth="1"/>
    <col min="3088" max="3088" width="7.5703125" style="4" customWidth="1"/>
    <col min="3089" max="3328" width="8.85546875" style="4"/>
    <col min="3329" max="3329" width="2.28515625" style="4" customWidth="1"/>
    <col min="3330" max="3330" width="4.42578125" style="4" customWidth="1"/>
    <col min="3331" max="3331" width="17.140625" style="4" customWidth="1"/>
    <col min="3332" max="3332" width="0" style="4" hidden="1" customWidth="1"/>
    <col min="3333" max="3333" width="9.28515625" style="4" customWidth="1"/>
    <col min="3334" max="3334" width="8.42578125" style="4" customWidth="1"/>
    <col min="3335" max="3335" width="9.5703125" style="4" customWidth="1"/>
    <col min="3336" max="3336" width="0" style="4" hidden="1" customWidth="1"/>
    <col min="3337" max="3337" width="9" style="4" customWidth="1"/>
    <col min="3338" max="3338" width="12.28515625" style="4" customWidth="1"/>
    <col min="3339" max="3340" width="9.5703125" style="4" customWidth="1"/>
    <col min="3341" max="3341" width="10.5703125" style="4" customWidth="1"/>
    <col min="3342" max="3343" width="9" style="4" customWidth="1"/>
    <col min="3344" max="3344" width="7.5703125" style="4" customWidth="1"/>
    <col min="3345" max="3584" width="8.85546875" style="4"/>
    <col min="3585" max="3585" width="2.28515625" style="4" customWidth="1"/>
    <col min="3586" max="3586" width="4.42578125" style="4" customWidth="1"/>
    <col min="3587" max="3587" width="17.140625" style="4" customWidth="1"/>
    <col min="3588" max="3588" width="0" style="4" hidden="1" customWidth="1"/>
    <col min="3589" max="3589" width="9.28515625" style="4" customWidth="1"/>
    <col min="3590" max="3590" width="8.42578125" style="4" customWidth="1"/>
    <col min="3591" max="3591" width="9.5703125" style="4" customWidth="1"/>
    <col min="3592" max="3592" width="0" style="4" hidden="1" customWidth="1"/>
    <col min="3593" max="3593" width="9" style="4" customWidth="1"/>
    <col min="3594" max="3594" width="12.28515625" style="4" customWidth="1"/>
    <col min="3595" max="3596" width="9.5703125" style="4" customWidth="1"/>
    <col min="3597" max="3597" width="10.5703125" style="4" customWidth="1"/>
    <col min="3598" max="3599" width="9" style="4" customWidth="1"/>
    <col min="3600" max="3600" width="7.5703125" style="4" customWidth="1"/>
    <col min="3601" max="3840" width="8.85546875" style="4"/>
    <col min="3841" max="3841" width="2.28515625" style="4" customWidth="1"/>
    <col min="3842" max="3842" width="4.42578125" style="4" customWidth="1"/>
    <col min="3843" max="3843" width="17.140625" style="4" customWidth="1"/>
    <col min="3844" max="3844" width="0" style="4" hidden="1" customWidth="1"/>
    <col min="3845" max="3845" width="9.28515625" style="4" customWidth="1"/>
    <col min="3846" max="3846" width="8.42578125" style="4" customWidth="1"/>
    <col min="3847" max="3847" width="9.5703125" style="4" customWidth="1"/>
    <col min="3848" max="3848" width="0" style="4" hidden="1" customWidth="1"/>
    <col min="3849" max="3849" width="9" style="4" customWidth="1"/>
    <col min="3850" max="3850" width="12.28515625" style="4" customWidth="1"/>
    <col min="3851" max="3852" width="9.5703125" style="4" customWidth="1"/>
    <col min="3853" max="3853" width="10.5703125" style="4" customWidth="1"/>
    <col min="3854" max="3855" width="9" style="4" customWidth="1"/>
    <col min="3856" max="3856" width="7.5703125" style="4" customWidth="1"/>
    <col min="3857" max="4096" width="8.85546875" style="4"/>
    <col min="4097" max="4097" width="2.28515625" style="4" customWidth="1"/>
    <col min="4098" max="4098" width="4.42578125" style="4" customWidth="1"/>
    <col min="4099" max="4099" width="17.140625" style="4" customWidth="1"/>
    <col min="4100" max="4100" width="0" style="4" hidden="1" customWidth="1"/>
    <col min="4101" max="4101" width="9.28515625" style="4" customWidth="1"/>
    <col min="4102" max="4102" width="8.42578125" style="4" customWidth="1"/>
    <col min="4103" max="4103" width="9.5703125" style="4" customWidth="1"/>
    <col min="4104" max="4104" width="0" style="4" hidden="1" customWidth="1"/>
    <col min="4105" max="4105" width="9" style="4" customWidth="1"/>
    <col min="4106" max="4106" width="12.28515625" style="4" customWidth="1"/>
    <col min="4107" max="4108" width="9.5703125" style="4" customWidth="1"/>
    <col min="4109" max="4109" width="10.5703125" style="4" customWidth="1"/>
    <col min="4110" max="4111" width="9" style="4" customWidth="1"/>
    <col min="4112" max="4112" width="7.5703125" style="4" customWidth="1"/>
    <col min="4113" max="4352" width="8.85546875" style="4"/>
    <col min="4353" max="4353" width="2.28515625" style="4" customWidth="1"/>
    <col min="4354" max="4354" width="4.42578125" style="4" customWidth="1"/>
    <col min="4355" max="4355" width="17.140625" style="4" customWidth="1"/>
    <col min="4356" max="4356" width="0" style="4" hidden="1" customWidth="1"/>
    <col min="4357" max="4357" width="9.28515625" style="4" customWidth="1"/>
    <col min="4358" max="4358" width="8.42578125" style="4" customWidth="1"/>
    <col min="4359" max="4359" width="9.5703125" style="4" customWidth="1"/>
    <col min="4360" max="4360" width="0" style="4" hidden="1" customWidth="1"/>
    <col min="4361" max="4361" width="9" style="4" customWidth="1"/>
    <col min="4362" max="4362" width="12.28515625" style="4" customWidth="1"/>
    <col min="4363" max="4364" width="9.5703125" style="4" customWidth="1"/>
    <col min="4365" max="4365" width="10.5703125" style="4" customWidth="1"/>
    <col min="4366" max="4367" width="9" style="4" customWidth="1"/>
    <col min="4368" max="4368" width="7.5703125" style="4" customWidth="1"/>
    <col min="4369" max="4608" width="8.85546875" style="4"/>
    <col min="4609" max="4609" width="2.28515625" style="4" customWidth="1"/>
    <col min="4610" max="4610" width="4.42578125" style="4" customWidth="1"/>
    <col min="4611" max="4611" width="17.140625" style="4" customWidth="1"/>
    <col min="4612" max="4612" width="0" style="4" hidden="1" customWidth="1"/>
    <col min="4613" max="4613" width="9.28515625" style="4" customWidth="1"/>
    <col min="4614" max="4614" width="8.42578125" style="4" customWidth="1"/>
    <col min="4615" max="4615" width="9.5703125" style="4" customWidth="1"/>
    <col min="4616" max="4616" width="0" style="4" hidden="1" customWidth="1"/>
    <col min="4617" max="4617" width="9" style="4" customWidth="1"/>
    <col min="4618" max="4618" width="12.28515625" style="4" customWidth="1"/>
    <col min="4619" max="4620" width="9.5703125" style="4" customWidth="1"/>
    <col min="4621" max="4621" width="10.5703125" style="4" customWidth="1"/>
    <col min="4622" max="4623" width="9" style="4" customWidth="1"/>
    <col min="4624" max="4624" width="7.5703125" style="4" customWidth="1"/>
    <col min="4625" max="4864" width="8.85546875" style="4"/>
    <col min="4865" max="4865" width="2.28515625" style="4" customWidth="1"/>
    <col min="4866" max="4866" width="4.42578125" style="4" customWidth="1"/>
    <col min="4867" max="4867" width="17.140625" style="4" customWidth="1"/>
    <col min="4868" max="4868" width="0" style="4" hidden="1" customWidth="1"/>
    <col min="4869" max="4869" width="9.28515625" style="4" customWidth="1"/>
    <col min="4870" max="4870" width="8.42578125" style="4" customWidth="1"/>
    <col min="4871" max="4871" width="9.5703125" style="4" customWidth="1"/>
    <col min="4872" max="4872" width="0" style="4" hidden="1" customWidth="1"/>
    <col min="4873" max="4873" width="9" style="4" customWidth="1"/>
    <col min="4874" max="4874" width="12.28515625" style="4" customWidth="1"/>
    <col min="4875" max="4876" width="9.5703125" style="4" customWidth="1"/>
    <col min="4877" max="4877" width="10.5703125" style="4" customWidth="1"/>
    <col min="4878" max="4879" width="9" style="4" customWidth="1"/>
    <col min="4880" max="4880" width="7.5703125" style="4" customWidth="1"/>
    <col min="4881" max="5120" width="8.85546875" style="4"/>
    <col min="5121" max="5121" width="2.28515625" style="4" customWidth="1"/>
    <col min="5122" max="5122" width="4.42578125" style="4" customWidth="1"/>
    <col min="5123" max="5123" width="17.140625" style="4" customWidth="1"/>
    <col min="5124" max="5124" width="0" style="4" hidden="1" customWidth="1"/>
    <col min="5125" max="5125" width="9.28515625" style="4" customWidth="1"/>
    <col min="5126" max="5126" width="8.42578125" style="4" customWidth="1"/>
    <col min="5127" max="5127" width="9.5703125" style="4" customWidth="1"/>
    <col min="5128" max="5128" width="0" style="4" hidden="1" customWidth="1"/>
    <col min="5129" max="5129" width="9" style="4" customWidth="1"/>
    <col min="5130" max="5130" width="12.28515625" style="4" customWidth="1"/>
    <col min="5131" max="5132" width="9.5703125" style="4" customWidth="1"/>
    <col min="5133" max="5133" width="10.5703125" style="4" customWidth="1"/>
    <col min="5134" max="5135" width="9" style="4" customWidth="1"/>
    <col min="5136" max="5136" width="7.5703125" style="4" customWidth="1"/>
    <col min="5137" max="5376" width="8.85546875" style="4"/>
    <col min="5377" max="5377" width="2.28515625" style="4" customWidth="1"/>
    <col min="5378" max="5378" width="4.42578125" style="4" customWidth="1"/>
    <col min="5379" max="5379" width="17.140625" style="4" customWidth="1"/>
    <col min="5380" max="5380" width="0" style="4" hidden="1" customWidth="1"/>
    <col min="5381" max="5381" width="9.28515625" style="4" customWidth="1"/>
    <col min="5382" max="5382" width="8.42578125" style="4" customWidth="1"/>
    <col min="5383" max="5383" width="9.5703125" style="4" customWidth="1"/>
    <col min="5384" max="5384" width="0" style="4" hidden="1" customWidth="1"/>
    <col min="5385" max="5385" width="9" style="4" customWidth="1"/>
    <col min="5386" max="5386" width="12.28515625" style="4" customWidth="1"/>
    <col min="5387" max="5388" width="9.5703125" style="4" customWidth="1"/>
    <col min="5389" max="5389" width="10.5703125" style="4" customWidth="1"/>
    <col min="5390" max="5391" width="9" style="4" customWidth="1"/>
    <col min="5392" max="5392" width="7.5703125" style="4" customWidth="1"/>
    <col min="5393" max="5632" width="8.85546875" style="4"/>
    <col min="5633" max="5633" width="2.28515625" style="4" customWidth="1"/>
    <col min="5634" max="5634" width="4.42578125" style="4" customWidth="1"/>
    <col min="5635" max="5635" width="17.140625" style="4" customWidth="1"/>
    <col min="5636" max="5636" width="0" style="4" hidden="1" customWidth="1"/>
    <col min="5637" max="5637" width="9.28515625" style="4" customWidth="1"/>
    <col min="5638" max="5638" width="8.42578125" style="4" customWidth="1"/>
    <col min="5639" max="5639" width="9.5703125" style="4" customWidth="1"/>
    <col min="5640" max="5640" width="0" style="4" hidden="1" customWidth="1"/>
    <col min="5641" max="5641" width="9" style="4" customWidth="1"/>
    <col min="5642" max="5642" width="12.28515625" style="4" customWidth="1"/>
    <col min="5643" max="5644" width="9.5703125" style="4" customWidth="1"/>
    <col min="5645" max="5645" width="10.5703125" style="4" customWidth="1"/>
    <col min="5646" max="5647" width="9" style="4" customWidth="1"/>
    <col min="5648" max="5648" width="7.5703125" style="4" customWidth="1"/>
    <col min="5649" max="5888" width="8.85546875" style="4"/>
    <col min="5889" max="5889" width="2.28515625" style="4" customWidth="1"/>
    <col min="5890" max="5890" width="4.42578125" style="4" customWidth="1"/>
    <col min="5891" max="5891" width="17.140625" style="4" customWidth="1"/>
    <col min="5892" max="5892" width="0" style="4" hidden="1" customWidth="1"/>
    <col min="5893" max="5893" width="9.28515625" style="4" customWidth="1"/>
    <col min="5894" max="5894" width="8.42578125" style="4" customWidth="1"/>
    <col min="5895" max="5895" width="9.5703125" style="4" customWidth="1"/>
    <col min="5896" max="5896" width="0" style="4" hidden="1" customWidth="1"/>
    <col min="5897" max="5897" width="9" style="4" customWidth="1"/>
    <col min="5898" max="5898" width="12.28515625" style="4" customWidth="1"/>
    <col min="5899" max="5900" width="9.5703125" style="4" customWidth="1"/>
    <col min="5901" max="5901" width="10.5703125" style="4" customWidth="1"/>
    <col min="5902" max="5903" width="9" style="4" customWidth="1"/>
    <col min="5904" max="5904" width="7.5703125" style="4" customWidth="1"/>
    <col min="5905" max="6144" width="8.85546875" style="4"/>
    <col min="6145" max="6145" width="2.28515625" style="4" customWidth="1"/>
    <col min="6146" max="6146" width="4.42578125" style="4" customWidth="1"/>
    <col min="6147" max="6147" width="17.140625" style="4" customWidth="1"/>
    <col min="6148" max="6148" width="0" style="4" hidden="1" customWidth="1"/>
    <col min="6149" max="6149" width="9.28515625" style="4" customWidth="1"/>
    <col min="6150" max="6150" width="8.42578125" style="4" customWidth="1"/>
    <col min="6151" max="6151" width="9.5703125" style="4" customWidth="1"/>
    <col min="6152" max="6152" width="0" style="4" hidden="1" customWidth="1"/>
    <col min="6153" max="6153" width="9" style="4" customWidth="1"/>
    <col min="6154" max="6154" width="12.28515625" style="4" customWidth="1"/>
    <col min="6155" max="6156" width="9.5703125" style="4" customWidth="1"/>
    <col min="6157" max="6157" width="10.5703125" style="4" customWidth="1"/>
    <col min="6158" max="6159" width="9" style="4" customWidth="1"/>
    <col min="6160" max="6160" width="7.5703125" style="4" customWidth="1"/>
    <col min="6161" max="6400" width="8.85546875" style="4"/>
    <col min="6401" max="6401" width="2.28515625" style="4" customWidth="1"/>
    <col min="6402" max="6402" width="4.42578125" style="4" customWidth="1"/>
    <col min="6403" max="6403" width="17.140625" style="4" customWidth="1"/>
    <col min="6404" max="6404" width="0" style="4" hidden="1" customWidth="1"/>
    <col min="6405" max="6405" width="9.28515625" style="4" customWidth="1"/>
    <col min="6406" max="6406" width="8.42578125" style="4" customWidth="1"/>
    <col min="6407" max="6407" width="9.5703125" style="4" customWidth="1"/>
    <col min="6408" max="6408" width="0" style="4" hidden="1" customWidth="1"/>
    <col min="6409" max="6409" width="9" style="4" customWidth="1"/>
    <col min="6410" max="6410" width="12.28515625" style="4" customWidth="1"/>
    <col min="6411" max="6412" width="9.5703125" style="4" customWidth="1"/>
    <col min="6413" max="6413" width="10.5703125" style="4" customWidth="1"/>
    <col min="6414" max="6415" width="9" style="4" customWidth="1"/>
    <col min="6416" max="6416" width="7.5703125" style="4" customWidth="1"/>
    <col min="6417" max="6656" width="8.85546875" style="4"/>
    <col min="6657" max="6657" width="2.28515625" style="4" customWidth="1"/>
    <col min="6658" max="6658" width="4.42578125" style="4" customWidth="1"/>
    <col min="6659" max="6659" width="17.140625" style="4" customWidth="1"/>
    <col min="6660" max="6660" width="0" style="4" hidden="1" customWidth="1"/>
    <col min="6661" max="6661" width="9.28515625" style="4" customWidth="1"/>
    <col min="6662" max="6662" width="8.42578125" style="4" customWidth="1"/>
    <col min="6663" max="6663" width="9.5703125" style="4" customWidth="1"/>
    <col min="6664" max="6664" width="0" style="4" hidden="1" customWidth="1"/>
    <col min="6665" max="6665" width="9" style="4" customWidth="1"/>
    <col min="6666" max="6666" width="12.28515625" style="4" customWidth="1"/>
    <col min="6667" max="6668" width="9.5703125" style="4" customWidth="1"/>
    <col min="6669" max="6669" width="10.5703125" style="4" customWidth="1"/>
    <col min="6670" max="6671" width="9" style="4" customWidth="1"/>
    <col min="6672" max="6672" width="7.5703125" style="4" customWidth="1"/>
    <col min="6673" max="6912" width="8.85546875" style="4"/>
    <col min="6913" max="6913" width="2.28515625" style="4" customWidth="1"/>
    <col min="6914" max="6914" width="4.42578125" style="4" customWidth="1"/>
    <col min="6915" max="6915" width="17.140625" style="4" customWidth="1"/>
    <col min="6916" max="6916" width="0" style="4" hidden="1" customWidth="1"/>
    <col min="6917" max="6917" width="9.28515625" style="4" customWidth="1"/>
    <col min="6918" max="6918" width="8.42578125" style="4" customWidth="1"/>
    <col min="6919" max="6919" width="9.5703125" style="4" customWidth="1"/>
    <col min="6920" max="6920" width="0" style="4" hidden="1" customWidth="1"/>
    <col min="6921" max="6921" width="9" style="4" customWidth="1"/>
    <col min="6922" max="6922" width="12.28515625" style="4" customWidth="1"/>
    <col min="6923" max="6924" width="9.5703125" style="4" customWidth="1"/>
    <col min="6925" max="6925" width="10.5703125" style="4" customWidth="1"/>
    <col min="6926" max="6927" width="9" style="4" customWidth="1"/>
    <col min="6928" max="6928" width="7.5703125" style="4" customWidth="1"/>
    <col min="6929" max="7168" width="8.85546875" style="4"/>
    <col min="7169" max="7169" width="2.28515625" style="4" customWidth="1"/>
    <col min="7170" max="7170" width="4.42578125" style="4" customWidth="1"/>
    <col min="7171" max="7171" width="17.140625" style="4" customWidth="1"/>
    <col min="7172" max="7172" width="0" style="4" hidden="1" customWidth="1"/>
    <col min="7173" max="7173" width="9.28515625" style="4" customWidth="1"/>
    <col min="7174" max="7174" width="8.42578125" style="4" customWidth="1"/>
    <col min="7175" max="7175" width="9.5703125" style="4" customWidth="1"/>
    <col min="7176" max="7176" width="0" style="4" hidden="1" customWidth="1"/>
    <col min="7177" max="7177" width="9" style="4" customWidth="1"/>
    <col min="7178" max="7178" width="12.28515625" style="4" customWidth="1"/>
    <col min="7179" max="7180" width="9.5703125" style="4" customWidth="1"/>
    <col min="7181" max="7181" width="10.5703125" style="4" customWidth="1"/>
    <col min="7182" max="7183" width="9" style="4" customWidth="1"/>
    <col min="7184" max="7184" width="7.5703125" style="4" customWidth="1"/>
    <col min="7185" max="7424" width="8.85546875" style="4"/>
    <col min="7425" max="7425" width="2.28515625" style="4" customWidth="1"/>
    <col min="7426" max="7426" width="4.42578125" style="4" customWidth="1"/>
    <col min="7427" max="7427" width="17.140625" style="4" customWidth="1"/>
    <col min="7428" max="7428" width="0" style="4" hidden="1" customWidth="1"/>
    <col min="7429" max="7429" width="9.28515625" style="4" customWidth="1"/>
    <col min="7430" max="7430" width="8.42578125" style="4" customWidth="1"/>
    <col min="7431" max="7431" width="9.5703125" style="4" customWidth="1"/>
    <col min="7432" max="7432" width="0" style="4" hidden="1" customWidth="1"/>
    <col min="7433" max="7433" width="9" style="4" customWidth="1"/>
    <col min="7434" max="7434" width="12.28515625" style="4" customWidth="1"/>
    <col min="7435" max="7436" width="9.5703125" style="4" customWidth="1"/>
    <col min="7437" max="7437" width="10.5703125" style="4" customWidth="1"/>
    <col min="7438" max="7439" width="9" style="4" customWidth="1"/>
    <col min="7440" max="7440" width="7.5703125" style="4" customWidth="1"/>
    <col min="7441" max="7680" width="8.85546875" style="4"/>
    <col min="7681" max="7681" width="2.28515625" style="4" customWidth="1"/>
    <col min="7682" max="7682" width="4.42578125" style="4" customWidth="1"/>
    <col min="7683" max="7683" width="17.140625" style="4" customWidth="1"/>
    <col min="7684" max="7684" width="0" style="4" hidden="1" customWidth="1"/>
    <col min="7685" max="7685" width="9.28515625" style="4" customWidth="1"/>
    <col min="7686" max="7686" width="8.42578125" style="4" customWidth="1"/>
    <col min="7687" max="7687" width="9.5703125" style="4" customWidth="1"/>
    <col min="7688" max="7688" width="0" style="4" hidden="1" customWidth="1"/>
    <col min="7689" max="7689" width="9" style="4" customWidth="1"/>
    <col min="7690" max="7690" width="12.28515625" style="4" customWidth="1"/>
    <col min="7691" max="7692" width="9.5703125" style="4" customWidth="1"/>
    <col min="7693" max="7693" width="10.5703125" style="4" customWidth="1"/>
    <col min="7694" max="7695" width="9" style="4" customWidth="1"/>
    <col min="7696" max="7696" width="7.5703125" style="4" customWidth="1"/>
    <col min="7697" max="7936" width="8.85546875" style="4"/>
    <col min="7937" max="7937" width="2.28515625" style="4" customWidth="1"/>
    <col min="7938" max="7938" width="4.42578125" style="4" customWidth="1"/>
    <col min="7939" max="7939" width="17.140625" style="4" customWidth="1"/>
    <col min="7940" max="7940" width="0" style="4" hidden="1" customWidth="1"/>
    <col min="7941" max="7941" width="9.28515625" style="4" customWidth="1"/>
    <col min="7942" max="7942" width="8.42578125" style="4" customWidth="1"/>
    <col min="7943" max="7943" width="9.5703125" style="4" customWidth="1"/>
    <col min="7944" max="7944" width="0" style="4" hidden="1" customWidth="1"/>
    <col min="7945" max="7945" width="9" style="4" customWidth="1"/>
    <col min="7946" max="7946" width="12.28515625" style="4" customWidth="1"/>
    <col min="7947" max="7948" width="9.5703125" style="4" customWidth="1"/>
    <col min="7949" max="7949" width="10.5703125" style="4" customWidth="1"/>
    <col min="7950" max="7951" width="9" style="4" customWidth="1"/>
    <col min="7952" max="7952" width="7.5703125" style="4" customWidth="1"/>
    <col min="7953" max="8192" width="8.85546875" style="4"/>
    <col min="8193" max="8193" width="2.28515625" style="4" customWidth="1"/>
    <col min="8194" max="8194" width="4.42578125" style="4" customWidth="1"/>
    <col min="8195" max="8195" width="17.140625" style="4" customWidth="1"/>
    <col min="8196" max="8196" width="0" style="4" hidden="1" customWidth="1"/>
    <col min="8197" max="8197" width="9.28515625" style="4" customWidth="1"/>
    <col min="8198" max="8198" width="8.42578125" style="4" customWidth="1"/>
    <col min="8199" max="8199" width="9.5703125" style="4" customWidth="1"/>
    <col min="8200" max="8200" width="0" style="4" hidden="1" customWidth="1"/>
    <col min="8201" max="8201" width="9" style="4" customWidth="1"/>
    <col min="8202" max="8202" width="12.28515625" style="4" customWidth="1"/>
    <col min="8203" max="8204" width="9.5703125" style="4" customWidth="1"/>
    <col min="8205" max="8205" width="10.5703125" style="4" customWidth="1"/>
    <col min="8206" max="8207" width="9" style="4" customWidth="1"/>
    <col min="8208" max="8208" width="7.5703125" style="4" customWidth="1"/>
    <col min="8209" max="8448" width="8.85546875" style="4"/>
    <col min="8449" max="8449" width="2.28515625" style="4" customWidth="1"/>
    <col min="8450" max="8450" width="4.42578125" style="4" customWidth="1"/>
    <col min="8451" max="8451" width="17.140625" style="4" customWidth="1"/>
    <col min="8452" max="8452" width="0" style="4" hidden="1" customWidth="1"/>
    <col min="8453" max="8453" width="9.28515625" style="4" customWidth="1"/>
    <col min="8454" max="8454" width="8.42578125" style="4" customWidth="1"/>
    <col min="8455" max="8455" width="9.5703125" style="4" customWidth="1"/>
    <col min="8456" max="8456" width="0" style="4" hidden="1" customWidth="1"/>
    <col min="8457" max="8457" width="9" style="4" customWidth="1"/>
    <col min="8458" max="8458" width="12.28515625" style="4" customWidth="1"/>
    <col min="8459" max="8460" width="9.5703125" style="4" customWidth="1"/>
    <col min="8461" max="8461" width="10.5703125" style="4" customWidth="1"/>
    <col min="8462" max="8463" width="9" style="4" customWidth="1"/>
    <col min="8464" max="8464" width="7.5703125" style="4" customWidth="1"/>
    <col min="8465" max="8704" width="8.85546875" style="4"/>
    <col min="8705" max="8705" width="2.28515625" style="4" customWidth="1"/>
    <col min="8706" max="8706" width="4.42578125" style="4" customWidth="1"/>
    <col min="8707" max="8707" width="17.140625" style="4" customWidth="1"/>
    <col min="8708" max="8708" width="0" style="4" hidden="1" customWidth="1"/>
    <col min="8709" max="8709" width="9.28515625" style="4" customWidth="1"/>
    <col min="8710" max="8710" width="8.42578125" style="4" customWidth="1"/>
    <col min="8711" max="8711" width="9.5703125" style="4" customWidth="1"/>
    <col min="8712" max="8712" width="0" style="4" hidden="1" customWidth="1"/>
    <col min="8713" max="8713" width="9" style="4" customWidth="1"/>
    <col min="8714" max="8714" width="12.28515625" style="4" customWidth="1"/>
    <col min="8715" max="8716" width="9.5703125" style="4" customWidth="1"/>
    <col min="8717" max="8717" width="10.5703125" style="4" customWidth="1"/>
    <col min="8718" max="8719" width="9" style="4" customWidth="1"/>
    <col min="8720" max="8720" width="7.5703125" style="4" customWidth="1"/>
    <col min="8721" max="8960" width="8.85546875" style="4"/>
    <col min="8961" max="8961" width="2.28515625" style="4" customWidth="1"/>
    <col min="8962" max="8962" width="4.42578125" style="4" customWidth="1"/>
    <col min="8963" max="8963" width="17.140625" style="4" customWidth="1"/>
    <col min="8964" max="8964" width="0" style="4" hidden="1" customWidth="1"/>
    <col min="8965" max="8965" width="9.28515625" style="4" customWidth="1"/>
    <col min="8966" max="8966" width="8.42578125" style="4" customWidth="1"/>
    <col min="8967" max="8967" width="9.5703125" style="4" customWidth="1"/>
    <col min="8968" max="8968" width="0" style="4" hidden="1" customWidth="1"/>
    <col min="8969" max="8969" width="9" style="4" customWidth="1"/>
    <col min="8970" max="8970" width="12.28515625" style="4" customWidth="1"/>
    <col min="8971" max="8972" width="9.5703125" style="4" customWidth="1"/>
    <col min="8973" max="8973" width="10.5703125" style="4" customWidth="1"/>
    <col min="8974" max="8975" width="9" style="4" customWidth="1"/>
    <col min="8976" max="8976" width="7.5703125" style="4" customWidth="1"/>
    <col min="8977" max="9216" width="8.85546875" style="4"/>
    <col min="9217" max="9217" width="2.28515625" style="4" customWidth="1"/>
    <col min="9218" max="9218" width="4.42578125" style="4" customWidth="1"/>
    <col min="9219" max="9219" width="17.140625" style="4" customWidth="1"/>
    <col min="9220" max="9220" width="0" style="4" hidden="1" customWidth="1"/>
    <col min="9221" max="9221" width="9.28515625" style="4" customWidth="1"/>
    <col min="9222" max="9222" width="8.42578125" style="4" customWidth="1"/>
    <col min="9223" max="9223" width="9.5703125" style="4" customWidth="1"/>
    <col min="9224" max="9224" width="0" style="4" hidden="1" customWidth="1"/>
    <col min="9225" max="9225" width="9" style="4" customWidth="1"/>
    <col min="9226" max="9226" width="12.28515625" style="4" customWidth="1"/>
    <col min="9227" max="9228" width="9.5703125" style="4" customWidth="1"/>
    <col min="9229" max="9229" width="10.5703125" style="4" customWidth="1"/>
    <col min="9230" max="9231" width="9" style="4" customWidth="1"/>
    <col min="9232" max="9232" width="7.5703125" style="4" customWidth="1"/>
    <col min="9233" max="9472" width="8.85546875" style="4"/>
    <col min="9473" max="9473" width="2.28515625" style="4" customWidth="1"/>
    <col min="9474" max="9474" width="4.42578125" style="4" customWidth="1"/>
    <col min="9475" max="9475" width="17.140625" style="4" customWidth="1"/>
    <col min="9476" max="9476" width="0" style="4" hidden="1" customWidth="1"/>
    <col min="9477" max="9477" width="9.28515625" style="4" customWidth="1"/>
    <col min="9478" max="9478" width="8.42578125" style="4" customWidth="1"/>
    <col min="9479" max="9479" width="9.5703125" style="4" customWidth="1"/>
    <col min="9480" max="9480" width="0" style="4" hidden="1" customWidth="1"/>
    <col min="9481" max="9481" width="9" style="4" customWidth="1"/>
    <col min="9482" max="9482" width="12.28515625" style="4" customWidth="1"/>
    <col min="9483" max="9484" width="9.5703125" style="4" customWidth="1"/>
    <col min="9485" max="9485" width="10.5703125" style="4" customWidth="1"/>
    <col min="9486" max="9487" width="9" style="4" customWidth="1"/>
    <col min="9488" max="9488" width="7.5703125" style="4" customWidth="1"/>
    <col min="9489" max="9728" width="8.85546875" style="4"/>
    <col min="9729" max="9729" width="2.28515625" style="4" customWidth="1"/>
    <col min="9730" max="9730" width="4.42578125" style="4" customWidth="1"/>
    <col min="9731" max="9731" width="17.140625" style="4" customWidth="1"/>
    <col min="9732" max="9732" width="0" style="4" hidden="1" customWidth="1"/>
    <col min="9733" max="9733" width="9.28515625" style="4" customWidth="1"/>
    <col min="9734" max="9734" width="8.42578125" style="4" customWidth="1"/>
    <col min="9735" max="9735" width="9.5703125" style="4" customWidth="1"/>
    <col min="9736" max="9736" width="0" style="4" hidden="1" customWidth="1"/>
    <col min="9737" max="9737" width="9" style="4" customWidth="1"/>
    <col min="9738" max="9738" width="12.28515625" style="4" customWidth="1"/>
    <col min="9739" max="9740" width="9.5703125" style="4" customWidth="1"/>
    <col min="9741" max="9741" width="10.5703125" style="4" customWidth="1"/>
    <col min="9742" max="9743" width="9" style="4" customWidth="1"/>
    <col min="9744" max="9744" width="7.5703125" style="4" customWidth="1"/>
    <col min="9745" max="9984" width="8.85546875" style="4"/>
    <col min="9985" max="9985" width="2.28515625" style="4" customWidth="1"/>
    <col min="9986" max="9986" width="4.42578125" style="4" customWidth="1"/>
    <col min="9987" max="9987" width="17.140625" style="4" customWidth="1"/>
    <col min="9988" max="9988" width="0" style="4" hidden="1" customWidth="1"/>
    <col min="9989" max="9989" width="9.28515625" style="4" customWidth="1"/>
    <col min="9990" max="9990" width="8.42578125" style="4" customWidth="1"/>
    <col min="9991" max="9991" width="9.5703125" style="4" customWidth="1"/>
    <col min="9992" max="9992" width="0" style="4" hidden="1" customWidth="1"/>
    <col min="9993" max="9993" width="9" style="4" customWidth="1"/>
    <col min="9994" max="9994" width="12.28515625" style="4" customWidth="1"/>
    <col min="9995" max="9996" width="9.5703125" style="4" customWidth="1"/>
    <col min="9997" max="9997" width="10.5703125" style="4" customWidth="1"/>
    <col min="9998" max="9999" width="9" style="4" customWidth="1"/>
    <col min="10000" max="10000" width="7.5703125" style="4" customWidth="1"/>
    <col min="10001" max="10240" width="8.85546875" style="4"/>
    <col min="10241" max="10241" width="2.28515625" style="4" customWidth="1"/>
    <col min="10242" max="10242" width="4.42578125" style="4" customWidth="1"/>
    <col min="10243" max="10243" width="17.140625" style="4" customWidth="1"/>
    <col min="10244" max="10244" width="0" style="4" hidden="1" customWidth="1"/>
    <col min="10245" max="10245" width="9.28515625" style="4" customWidth="1"/>
    <col min="10246" max="10246" width="8.42578125" style="4" customWidth="1"/>
    <col min="10247" max="10247" width="9.5703125" style="4" customWidth="1"/>
    <col min="10248" max="10248" width="0" style="4" hidden="1" customWidth="1"/>
    <col min="10249" max="10249" width="9" style="4" customWidth="1"/>
    <col min="10250" max="10250" width="12.28515625" style="4" customWidth="1"/>
    <col min="10251" max="10252" width="9.5703125" style="4" customWidth="1"/>
    <col min="10253" max="10253" width="10.5703125" style="4" customWidth="1"/>
    <col min="10254" max="10255" width="9" style="4" customWidth="1"/>
    <col min="10256" max="10256" width="7.5703125" style="4" customWidth="1"/>
    <col min="10257" max="10496" width="8.85546875" style="4"/>
    <col min="10497" max="10497" width="2.28515625" style="4" customWidth="1"/>
    <col min="10498" max="10498" width="4.42578125" style="4" customWidth="1"/>
    <col min="10499" max="10499" width="17.140625" style="4" customWidth="1"/>
    <col min="10500" max="10500" width="0" style="4" hidden="1" customWidth="1"/>
    <col min="10501" max="10501" width="9.28515625" style="4" customWidth="1"/>
    <col min="10502" max="10502" width="8.42578125" style="4" customWidth="1"/>
    <col min="10503" max="10503" width="9.5703125" style="4" customWidth="1"/>
    <col min="10504" max="10504" width="0" style="4" hidden="1" customWidth="1"/>
    <col min="10505" max="10505" width="9" style="4" customWidth="1"/>
    <col min="10506" max="10506" width="12.28515625" style="4" customWidth="1"/>
    <col min="10507" max="10508" width="9.5703125" style="4" customWidth="1"/>
    <col min="10509" max="10509" width="10.5703125" style="4" customWidth="1"/>
    <col min="10510" max="10511" width="9" style="4" customWidth="1"/>
    <col min="10512" max="10512" width="7.5703125" style="4" customWidth="1"/>
    <col min="10513" max="10752" width="8.85546875" style="4"/>
    <col min="10753" max="10753" width="2.28515625" style="4" customWidth="1"/>
    <col min="10754" max="10754" width="4.42578125" style="4" customWidth="1"/>
    <col min="10755" max="10755" width="17.140625" style="4" customWidth="1"/>
    <col min="10756" max="10756" width="0" style="4" hidden="1" customWidth="1"/>
    <col min="10757" max="10757" width="9.28515625" style="4" customWidth="1"/>
    <col min="10758" max="10758" width="8.42578125" style="4" customWidth="1"/>
    <col min="10759" max="10759" width="9.5703125" style="4" customWidth="1"/>
    <col min="10760" max="10760" width="0" style="4" hidden="1" customWidth="1"/>
    <col min="10761" max="10761" width="9" style="4" customWidth="1"/>
    <col min="10762" max="10762" width="12.28515625" style="4" customWidth="1"/>
    <col min="10763" max="10764" width="9.5703125" style="4" customWidth="1"/>
    <col min="10765" max="10765" width="10.5703125" style="4" customWidth="1"/>
    <col min="10766" max="10767" width="9" style="4" customWidth="1"/>
    <col min="10768" max="10768" width="7.5703125" style="4" customWidth="1"/>
    <col min="10769" max="11008" width="8.85546875" style="4"/>
    <col min="11009" max="11009" width="2.28515625" style="4" customWidth="1"/>
    <col min="11010" max="11010" width="4.42578125" style="4" customWidth="1"/>
    <col min="11011" max="11011" width="17.140625" style="4" customWidth="1"/>
    <col min="11012" max="11012" width="0" style="4" hidden="1" customWidth="1"/>
    <col min="11013" max="11013" width="9.28515625" style="4" customWidth="1"/>
    <col min="11014" max="11014" width="8.42578125" style="4" customWidth="1"/>
    <col min="11015" max="11015" width="9.5703125" style="4" customWidth="1"/>
    <col min="11016" max="11016" width="0" style="4" hidden="1" customWidth="1"/>
    <col min="11017" max="11017" width="9" style="4" customWidth="1"/>
    <col min="11018" max="11018" width="12.28515625" style="4" customWidth="1"/>
    <col min="11019" max="11020" width="9.5703125" style="4" customWidth="1"/>
    <col min="11021" max="11021" width="10.5703125" style="4" customWidth="1"/>
    <col min="11022" max="11023" width="9" style="4" customWidth="1"/>
    <col min="11024" max="11024" width="7.5703125" style="4" customWidth="1"/>
    <col min="11025" max="11264" width="8.85546875" style="4"/>
    <col min="11265" max="11265" width="2.28515625" style="4" customWidth="1"/>
    <col min="11266" max="11266" width="4.42578125" style="4" customWidth="1"/>
    <col min="11267" max="11267" width="17.140625" style="4" customWidth="1"/>
    <col min="11268" max="11268" width="0" style="4" hidden="1" customWidth="1"/>
    <col min="11269" max="11269" width="9.28515625" style="4" customWidth="1"/>
    <col min="11270" max="11270" width="8.42578125" style="4" customWidth="1"/>
    <col min="11271" max="11271" width="9.5703125" style="4" customWidth="1"/>
    <col min="11272" max="11272" width="0" style="4" hidden="1" customWidth="1"/>
    <col min="11273" max="11273" width="9" style="4" customWidth="1"/>
    <col min="11274" max="11274" width="12.28515625" style="4" customWidth="1"/>
    <col min="11275" max="11276" width="9.5703125" style="4" customWidth="1"/>
    <col min="11277" max="11277" width="10.5703125" style="4" customWidth="1"/>
    <col min="11278" max="11279" width="9" style="4" customWidth="1"/>
    <col min="11280" max="11280" width="7.5703125" style="4" customWidth="1"/>
    <col min="11281" max="11520" width="8.85546875" style="4"/>
    <col min="11521" max="11521" width="2.28515625" style="4" customWidth="1"/>
    <col min="11522" max="11522" width="4.42578125" style="4" customWidth="1"/>
    <col min="11523" max="11523" width="17.140625" style="4" customWidth="1"/>
    <col min="11524" max="11524" width="0" style="4" hidden="1" customWidth="1"/>
    <col min="11525" max="11525" width="9.28515625" style="4" customWidth="1"/>
    <col min="11526" max="11526" width="8.42578125" style="4" customWidth="1"/>
    <col min="11527" max="11527" width="9.5703125" style="4" customWidth="1"/>
    <col min="11528" max="11528" width="0" style="4" hidden="1" customWidth="1"/>
    <col min="11529" max="11529" width="9" style="4" customWidth="1"/>
    <col min="11530" max="11530" width="12.28515625" style="4" customWidth="1"/>
    <col min="11531" max="11532" width="9.5703125" style="4" customWidth="1"/>
    <col min="11533" max="11533" width="10.5703125" style="4" customWidth="1"/>
    <col min="11534" max="11535" width="9" style="4" customWidth="1"/>
    <col min="11536" max="11536" width="7.5703125" style="4" customWidth="1"/>
    <col min="11537" max="11776" width="8.85546875" style="4"/>
    <col min="11777" max="11777" width="2.28515625" style="4" customWidth="1"/>
    <col min="11778" max="11778" width="4.42578125" style="4" customWidth="1"/>
    <col min="11779" max="11779" width="17.140625" style="4" customWidth="1"/>
    <col min="11780" max="11780" width="0" style="4" hidden="1" customWidth="1"/>
    <col min="11781" max="11781" width="9.28515625" style="4" customWidth="1"/>
    <col min="11782" max="11782" width="8.42578125" style="4" customWidth="1"/>
    <col min="11783" max="11783" width="9.5703125" style="4" customWidth="1"/>
    <col min="11784" max="11784" width="0" style="4" hidden="1" customWidth="1"/>
    <col min="11785" max="11785" width="9" style="4" customWidth="1"/>
    <col min="11786" max="11786" width="12.28515625" style="4" customWidth="1"/>
    <col min="11787" max="11788" width="9.5703125" style="4" customWidth="1"/>
    <col min="11789" max="11789" width="10.5703125" style="4" customWidth="1"/>
    <col min="11790" max="11791" width="9" style="4" customWidth="1"/>
    <col min="11792" max="11792" width="7.5703125" style="4" customWidth="1"/>
    <col min="11793" max="12032" width="8.85546875" style="4"/>
    <col min="12033" max="12033" width="2.28515625" style="4" customWidth="1"/>
    <col min="12034" max="12034" width="4.42578125" style="4" customWidth="1"/>
    <col min="12035" max="12035" width="17.140625" style="4" customWidth="1"/>
    <col min="12036" max="12036" width="0" style="4" hidden="1" customWidth="1"/>
    <col min="12037" max="12037" width="9.28515625" style="4" customWidth="1"/>
    <col min="12038" max="12038" width="8.42578125" style="4" customWidth="1"/>
    <col min="12039" max="12039" width="9.5703125" style="4" customWidth="1"/>
    <col min="12040" max="12040" width="0" style="4" hidden="1" customWidth="1"/>
    <col min="12041" max="12041" width="9" style="4" customWidth="1"/>
    <col min="12042" max="12042" width="12.28515625" style="4" customWidth="1"/>
    <col min="12043" max="12044" width="9.5703125" style="4" customWidth="1"/>
    <col min="12045" max="12045" width="10.5703125" style="4" customWidth="1"/>
    <col min="12046" max="12047" width="9" style="4" customWidth="1"/>
    <col min="12048" max="12048" width="7.5703125" style="4" customWidth="1"/>
    <col min="12049" max="12288" width="8.85546875" style="4"/>
    <col min="12289" max="12289" width="2.28515625" style="4" customWidth="1"/>
    <col min="12290" max="12290" width="4.42578125" style="4" customWidth="1"/>
    <col min="12291" max="12291" width="17.140625" style="4" customWidth="1"/>
    <col min="12292" max="12292" width="0" style="4" hidden="1" customWidth="1"/>
    <col min="12293" max="12293" width="9.28515625" style="4" customWidth="1"/>
    <col min="12294" max="12294" width="8.42578125" style="4" customWidth="1"/>
    <col min="12295" max="12295" width="9.5703125" style="4" customWidth="1"/>
    <col min="12296" max="12296" width="0" style="4" hidden="1" customWidth="1"/>
    <col min="12297" max="12297" width="9" style="4" customWidth="1"/>
    <col min="12298" max="12298" width="12.28515625" style="4" customWidth="1"/>
    <col min="12299" max="12300" width="9.5703125" style="4" customWidth="1"/>
    <col min="12301" max="12301" width="10.5703125" style="4" customWidth="1"/>
    <col min="12302" max="12303" width="9" style="4" customWidth="1"/>
    <col min="12304" max="12304" width="7.5703125" style="4" customWidth="1"/>
    <col min="12305" max="12544" width="8.85546875" style="4"/>
    <col min="12545" max="12545" width="2.28515625" style="4" customWidth="1"/>
    <col min="12546" max="12546" width="4.42578125" style="4" customWidth="1"/>
    <col min="12547" max="12547" width="17.140625" style="4" customWidth="1"/>
    <col min="12548" max="12548" width="0" style="4" hidden="1" customWidth="1"/>
    <col min="12549" max="12549" width="9.28515625" style="4" customWidth="1"/>
    <col min="12550" max="12550" width="8.42578125" style="4" customWidth="1"/>
    <col min="12551" max="12551" width="9.5703125" style="4" customWidth="1"/>
    <col min="12552" max="12552" width="0" style="4" hidden="1" customWidth="1"/>
    <col min="12553" max="12553" width="9" style="4" customWidth="1"/>
    <col min="12554" max="12554" width="12.28515625" style="4" customWidth="1"/>
    <col min="12555" max="12556" width="9.5703125" style="4" customWidth="1"/>
    <col min="12557" max="12557" width="10.5703125" style="4" customWidth="1"/>
    <col min="12558" max="12559" width="9" style="4" customWidth="1"/>
    <col min="12560" max="12560" width="7.5703125" style="4" customWidth="1"/>
    <col min="12561" max="12800" width="8.85546875" style="4"/>
    <col min="12801" max="12801" width="2.28515625" style="4" customWidth="1"/>
    <col min="12802" max="12802" width="4.42578125" style="4" customWidth="1"/>
    <col min="12803" max="12803" width="17.140625" style="4" customWidth="1"/>
    <col min="12804" max="12804" width="0" style="4" hidden="1" customWidth="1"/>
    <col min="12805" max="12805" width="9.28515625" style="4" customWidth="1"/>
    <col min="12806" max="12806" width="8.42578125" style="4" customWidth="1"/>
    <col min="12807" max="12807" width="9.5703125" style="4" customWidth="1"/>
    <col min="12808" max="12808" width="0" style="4" hidden="1" customWidth="1"/>
    <col min="12809" max="12809" width="9" style="4" customWidth="1"/>
    <col min="12810" max="12810" width="12.28515625" style="4" customWidth="1"/>
    <col min="12811" max="12812" width="9.5703125" style="4" customWidth="1"/>
    <col min="12813" max="12813" width="10.5703125" style="4" customWidth="1"/>
    <col min="12814" max="12815" width="9" style="4" customWidth="1"/>
    <col min="12816" max="12816" width="7.5703125" style="4" customWidth="1"/>
    <col min="12817" max="13056" width="8.85546875" style="4"/>
    <col min="13057" max="13057" width="2.28515625" style="4" customWidth="1"/>
    <col min="13058" max="13058" width="4.42578125" style="4" customWidth="1"/>
    <col min="13059" max="13059" width="17.140625" style="4" customWidth="1"/>
    <col min="13060" max="13060" width="0" style="4" hidden="1" customWidth="1"/>
    <col min="13061" max="13061" width="9.28515625" style="4" customWidth="1"/>
    <col min="13062" max="13062" width="8.42578125" style="4" customWidth="1"/>
    <col min="13063" max="13063" width="9.5703125" style="4" customWidth="1"/>
    <col min="13064" max="13064" width="0" style="4" hidden="1" customWidth="1"/>
    <col min="13065" max="13065" width="9" style="4" customWidth="1"/>
    <col min="13066" max="13066" width="12.28515625" style="4" customWidth="1"/>
    <col min="13067" max="13068" width="9.5703125" style="4" customWidth="1"/>
    <col min="13069" max="13069" width="10.5703125" style="4" customWidth="1"/>
    <col min="13070" max="13071" width="9" style="4" customWidth="1"/>
    <col min="13072" max="13072" width="7.5703125" style="4" customWidth="1"/>
    <col min="13073" max="13312" width="8.85546875" style="4"/>
    <col min="13313" max="13313" width="2.28515625" style="4" customWidth="1"/>
    <col min="13314" max="13314" width="4.42578125" style="4" customWidth="1"/>
    <col min="13315" max="13315" width="17.140625" style="4" customWidth="1"/>
    <col min="13316" max="13316" width="0" style="4" hidden="1" customWidth="1"/>
    <col min="13317" max="13317" width="9.28515625" style="4" customWidth="1"/>
    <col min="13318" max="13318" width="8.42578125" style="4" customWidth="1"/>
    <col min="13319" max="13319" width="9.5703125" style="4" customWidth="1"/>
    <col min="13320" max="13320" width="0" style="4" hidden="1" customWidth="1"/>
    <col min="13321" max="13321" width="9" style="4" customWidth="1"/>
    <col min="13322" max="13322" width="12.28515625" style="4" customWidth="1"/>
    <col min="13323" max="13324" width="9.5703125" style="4" customWidth="1"/>
    <col min="13325" max="13325" width="10.5703125" style="4" customWidth="1"/>
    <col min="13326" max="13327" width="9" style="4" customWidth="1"/>
    <col min="13328" max="13328" width="7.5703125" style="4" customWidth="1"/>
    <col min="13329" max="13568" width="8.85546875" style="4"/>
    <col min="13569" max="13569" width="2.28515625" style="4" customWidth="1"/>
    <col min="13570" max="13570" width="4.42578125" style="4" customWidth="1"/>
    <col min="13571" max="13571" width="17.140625" style="4" customWidth="1"/>
    <col min="13572" max="13572" width="0" style="4" hidden="1" customWidth="1"/>
    <col min="13573" max="13573" width="9.28515625" style="4" customWidth="1"/>
    <col min="13574" max="13574" width="8.42578125" style="4" customWidth="1"/>
    <col min="13575" max="13575" width="9.5703125" style="4" customWidth="1"/>
    <col min="13576" max="13576" width="0" style="4" hidden="1" customWidth="1"/>
    <col min="13577" max="13577" width="9" style="4" customWidth="1"/>
    <col min="13578" max="13578" width="12.28515625" style="4" customWidth="1"/>
    <col min="13579" max="13580" width="9.5703125" style="4" customWidth="1"/>
    <col min="13581" max="13581" width="10.5703125" style="4" customWidth="1"/>
    <col min="13582" max="13583" width="9" style="4" customWidth="1"/>
    <col min="13584" max="13584" width="7.5703125" style="4" customWidth="1"/>
    <col min="13585" max="13824" width="8.85546875" style="4"/>
    <col min="13825" max="13825" width="2.28515625" style="4" customWidth="1"/>
    <col min="13826" max="13826" width="4.42578125" style="4" customWidth="1"/>
    <col min="13827" max="13827" width="17.140625" style="4" customWidth="1"/>
    <col min="13828" max="13828" width="0" style="4" hidden="1" customWidth="1"/>
    <col min="13829" max="13829" width="9.28515625" style="4" customWidth="1"/>
    <col min="13830" max="13830" width="8.42578125" style="4" customWidth="1"/>
    <col min="13831" max="13831" width="9.5703125" style="4" customWidth="1"/>
    <col min="13832" max="13832" width="0" style="4" hidden="1" customWidth="1"/>
    <col min="13833" max="13833" width="9" style="4" customWidth="1"/>
    <col min="13834" max="13834" width="12.28515625" style="4" customWidth="1"/>
    <col min="13835" max="13836" width="9.5703125" style="4" customWidth="1"/>
    <col min="13837" max="13837" width="10.5703125" style="4" customWidth="1"/>
    <col min="13838" max="13839" width="9" style="4" customWidth="1"/>
    <col min="13840" max="13840" width="7.5703125" style="4" customWidth="1"/>
    <col min="13841" max="14080" width="8.85546875" style="4"/>
    <col min="14081" max="14081" width="2.28515625" style="4" customWidth="1"/>
    <col min="14082" max="14082" width="4.42578125" style="4" customWidth="1"/>
    <col min="14083" max="14083" width="17.140625" style="4" customWidth="1"/>
    <col min="14084" max="14084" width="0" style="4" hidden="1" customWidth="1"/>
    <col min="14085" max="14085" width="9.28515625" style="4" customWidth="1"/>
    <col min="14086" max="14086" width="8.42578125" style="4" customWidth="1"/>
    <col min="14087" max="14087" width="9.5703125" style="4" customWidth="1"/>
    <col min="14088" max="14088" width="0" style="4" hidden="1" customWidth="1"/>
    <col min="14089" max="14089" width="9" style="4" customWidth="1"/>
    <col min="14090" max="14090" width="12.28515625" style="4" customWidth="1"/>
    <col min="14091" max="14092" width="9.5703125" style="4" customWidth="1"/>
    <col min="14093" max="14093" width="10.5703125" style="4" customWidth="1"/>
    <col min="14094" max="14095" width="9" style="4" customWidth="1"/>
    <col min="14096" max="14096" width="7.5703125" style="4" customWidth="1"/>
    <col min="14097" max="14336" width="8.85546875" style="4"/>
    <col min="14337" max="14337" width="2.28515625" style="4" customWidth="1"/>
    <col min="14338" max="14338" width="4.42578125" style="4" customWidth="1"/>
    <col min="14339" max="14339" width="17.140625" style="4" customWidth="1"/>
    <col min="14340" max="14340" width="0" style="4" hidden="1" customWidth="1"/>
    <col min="14341" max="14341" width="9.28515625" style="4" customWidth="1"/>
    <col min="14342" max="14342" width="8.42578125" style="4" customWidth="1"/>
    <col min="14343" max="14343" width="9.5703125" style="4" customWidth="1"/>
    <col min="14344" max="14344" width="0" style="4" hidden="1" customWidth="1"/>
    <col min="14345" max="14345" width="9" style="4" customWidth="1"/>
    <col min="14346" max="14346" width="12.28515625" style="4" customWidth="1"/>
    <col min="14347" max="14348" width="9.5703125" style="4" customWidth="1"/>
    <col min="14349" max="14349" width="10.5703125" style="4" customWidth="1"/>
    <col min="14350" max="14351" width="9" style="4" customWidth="1"/>
    <col min="14352" max="14352" width="7.5703125" style="4" customWidth="1"/>
    <col min="14353" max="14592" width="8.85546875" style="4"/>
    <col min="14593" max="14593" width="2.28515625" style="4" customWidth="1"/>
    <col min="14594" max="14594" width="4.42578125" style="4" customWidth="1"/>
    <col min="14595" max="14595" width="17.140625" style="4" customWidth="1"/>
    <col min="14596" max="14596" width="0" style="4" hidden="1" customWidth="1"/>
    <col min="14597" max="14597" width="9.28515625" style="4" customWidth="1"/>
    <col min="14598" max="14598" width="8.42578125" style="4" customWidth="1"/>
    <col min="14599" max="14599" width="9.5703125" style="4" customWidth="1"/>
    <col min="14600" max="14600" width="0" style="4" hidden="1" customWidth="1"/>
    <col min="14601" max="14601" width="9" style="4" customWidth="1"/>
    <col min="14602" max="14602" width="12.28515625" style="4" customWidth="1"/>
    <col min="14603" max="14604" width="9.5703125" style="4" customWidth="1"/>
    <col min="14605" max="14605" width="10.5703125" style="4" customWidth="1"/>
    <col min="14606" max="14607" width="9" style="4" customWidth="1"/>
    <col min="14608" max="14608" width="7.5703125" style="4" customWidth="1"/>
    <col min="14609" max="14848" width="8.85546875" style="4"/>
    <col min="14849" max="14849" width="2.28515625" style="4" customWidth="1"/>
    <col min="14850" max="14850" width="4.42578125" style="4" customWidth="1"/>
    <col min="14851" max="14851" width="17.140625" style="4" customWidth="1"/>
    <col min="14852" max="14852" width="0" style="4" hidden="1" customWidth="1"/>
    <col min="14853" max="14853" width="9.28515625" style="4" customWidth="1"/>
    <col min="14854" max="14854" width="8.42578125" style="4" customWidth="1"/>
    <col min="14855" max="14855" width="9.5703125" style="4" customWidth="1"/>
    <col min="14856" max="14856" width="0" style="4" hidden="1" customWidth="1"/>
    <col min="14857" max="14857" width="9" style="4" customWidth="1"/>
    <col min="14858" max="14858" width="12.28515625" style="4" customWidth="1"/>
    <col min="14859" max="14860" width="9.5703125" style="4" customWidth="1"/>
    <col min="14861" max="14861" width="10.5703125" style="4" customWidth="1"/>
    <col min="14862" max="14863" width="9" style="4" customWidth="1"/>
    <col min="14864" max="14864" width="7.5703125" style="4" customWidth="1"/>
    <col min="14865" max="15104" width="8.85546875" style="4"/>
    <col min="15105" max="15105" width="2.28515625" style="4" customWidth="1"/>
    <col min="15106" max="15106" width="4.42578125" style="4" customWidth="1"/>
    <col min="15107" max="15107" width="17.140625" style="4" customWidth="1"/>
    <col min="15108" max="15108" width="0" style="4" hidden="1" customWidth="1"/>
    <col min="15109" max="15109" width="9.28515625" style="4" customWidth="1"/>
    <col min="15110" max="15110" width="8.42578125" style="4" customWidth="1"/>
    <col min="15111" max="15111" width="9.5703125" style="4" customWidth="1"/>
    <col min="15112" max="15112" width="0" style="4" hidden="1" customWidth="1"/>
    <col min="15113" max="15113" width="9" style="4" customWidth="1"/>
    <col min="15114" max="15114" width="12.28515625" style="4" customWidth="1"/>
    <col min="15115" max="15116" width="9.5703125" style="4" customWidth="1"/>
    <col min="15117" max="15117" width="10.5703125" style="4" customWidth="1"/>
    <col min="15118" max="15119" width="9" style="4" customWidth="1"/>
    <col min="15120" max="15120" width="7.5703125" style="4" customWidth="1"/>
    <col min="15121" max="15360" width="8.85546875" style="4"/>
    <col min="15361" max="15361" width="2.28515625" style="4" customWidth="1"/>
    <col min="15362" max="15362" width="4.42578125" style="4" customWidth="1"/>
    <col min="15363" max="15363" width="17.140625" style="4" customWidth="1"/>
    <col min="15364" max="15364" width="0" style="4" hidden="1" customWidth="1"/>
    <col min="15365" max="15365" width="9.28515625" style="4" customWidth="1"/>
    <col min="15366" max="15366" width="8.42578125" style="4" customWidth="1"/>
    <col min="15367" max="15367" width="9.5703125" style="4" customWidth="1"/>
    <col min="15368" max="15368" width="0" style="4" hidden="1" customWidth="1"/>
    <col min="15369" max="15369" width="9" style="4" customWidth="1"/>
    <col min="15370" max="15370" width="12.28515625" style="4" customWidth="1"/>
    <col min="15371" max="15372" width="9.5703125" style="4" customWidth="1"/>
    <col min="15373" max="15373" width="10.5703125" style="4" customWidth="1"/>
    <col min="15374" max="15375" width="9" style="4" customWidth="1"/>
    <col min="15376" max="15376" width="7.5703125" style="4" customWidth="1"/>
    <col min="15377" max="15616" width="8.85546875" style="4"/>
    <col min="15617" max="15617" width="2.28515625" style="4" customWidth="1"/>
    <col min="15618" max="15618" width="4.42578125" style="4" customWidth="1"/>
    <col min="15619" max="15619" width="17.140625" style="4" customWidth="1"/>
    <col min="15620" max="15620" width="0" style="4" hidden="1" customWidth="1"/>
    <col min="15621" max="15621" width="9.28515625" style="4" customWidth="1"/>
    <col min="15622" max="15622" width="8.42578125" style="4" customWidth="1"/>
    <col min="15623" max="15623" width="9.5703125" style="4" customWidth="1"/>
    <col min="15624" max="15624" width="0" style="4" hidden="1" customWidth="1"/>
    <col min="15625" max="15625" width="9" style="4" customWidth="1"/>
    <col min="15626" max="15626" width="12.28515625" style="4" customWidth="1"/>
    <col min="15627" max="15628" width="9.5703125" style="4" customWidth="1"/>
    <col min="15629" max="15629" width="10.5703125" style="4" customWidth="1"/>
    <col min="15630" max="15631" width="9" style="4" customWidth="1"/>
    <col min="15632" max="15632" width="7.5703125" style="4" customWidth="1"/>
    <col min="15633" max="15872" width="8.85546875" style="4"/>
    <col min="15873" max="15873" width="2.28515625" style="4" customWidth="1"/>
    <col min="15874" max="15874" width="4.42578125" style="4" customWidth="1"/>
    <col min="15875" max="15875" width="17.140625" style="4" customWidth="1"/>
    <col min="15876" max="15876" width="0" style="4" hidden="1" customWidth="1"/>
    <col min="15877" max="15877" width="9.28515625" style="4" customWidth="1"/>
    <col min="15878" max="15878" width="8.42578125" style="4" customWidth="1"/>
    <col min="15879" max="15879" width="9.5703125" style="4" customWidth="1"/>
    <col min="15880" max="15880" width="0" style="4" hidden="1" customWidth="1"/>
    <col min="15881" max="15881" width="9" style="4" customWidth="1"/>
    <col min="15882" max="15882" width="12.28515625" style="4" customWidth="1"/>
    <col min="15883" max="15884" width="9.5703125" style="4" customWidth="1"/>
    <col min="15885" max="15885" width="10.5703125" style="4" customWidth="1"/>
    <col min="15886" max="15887" width="9" style="4" customWidth="1"/>
    <col min="15888" max="15888" width="7.5703125" style="4" customWidth="1"/>
    <col min="15889" max="16128" width="8.85546875" style="4"/>
    <col min="16129" max="16129" width="2.28515625" style="4" customWidth="1"/>
    <col min="16130" max="16130" width="4.42578125" style="4" customWidth="1"/>
    <col min="16131" max="16131" width="17.140625" style="4" customWidth="1"/>
    <col min="16132" max="16132" width="0" style="4" hidden="1" customWidth="1"/>
    <col min="16133" max="16133" width="9.28515625" style="4" customWidth="1"/>
    <col min="16134" max="16134" width="8.42578125" style="4" customWidth="1"/>
    <col min="16135" max="16135" width="9.5703125" style="4" customWidth="1"/>
    <col min="16136" max="16136" width="0" style="4" hidden="1" customWidth="1"/>
    <col min="16137" max="16137" width="9" style="4" customWidth="1"/>
    <col min="16138" max="16138" width="12.28515625" style="4" customWidth="1"/>
    <col min="16139" max="16140" width="9.5703125" style="4" customWidth="1"/>
    <col min="16141" max="16141" width="10.5703125" style="4" customWidth="1"/>
    <col min="16142" max="16143" width="9" style="4" customWidth="1"/>
    <col min="16144" max="16144" width="7.5703125" style="4" customWidth="1"/>
    <col min="16145" max="16384" width="8.85546875" style="4"/>
  </cols>
  <sheetData>
    <row r="1" spans="1:17">
      <c r="A1" s="1" t="s">
        <v>0</v>
      </c>
      <c r="O1" s="4" t="s">
        <v>1</v>
      </c>
    </row>
    <row r="2" spans="1:17">
      <c r="A2" s="5" t="s">
        <v>2</v>
      </c>
      <c r="O2" s="4" t="s">
        <v>110</v>
      </c>
    </row>
    <row r="4" spans="1:17" ht="0.6" customHeight="1">
      <c r="J4" s="3" t="s">
        <v>3</v>
      </c>
    </row>
    <row r="5" spans="1:17">
      <c r="C5" s="66"/>
      <c r="D5" s="67"/>
      <c r="E5" s="68"/>
      <c r="F5" s="68"/>
      <c r="G5" s="68"/>
      <c r="H5" s="68"/>
      <c r="I5" s="68"/>
      <c r="J5" s="68"/>
      <c r="K5" s="68"/>
      <c r="L5" s="69"/>
      <c r="M5" s="69"/>
      <c r="N5" s="69"/>
      <c r="O5" s="69"/>
      <c r="P5" s="69"/>
      <c r="Q5" s="69"/>
    </row>
    <row r="6" spans="1:17">
      <c r="C6" s="66"/>
      <c r="D6" s="70"/>
      <c r="E6" s="68"/>
      <c r="F6" s="66"/>
      <c r="G6" s="68"/>
      <c r="H6" s="68"/>
      <c r="I6" s="68"/>
      <c r="J6" s="66"/>
      <c r="K6" s="68"/>
      <c r="L6" s="69"/>
      <c r="M6" s="69"/>
      <c r="N6" s="69"/>
      <c r="O6" s="69"/>
      <c r="P6" s="69"/>
      <c r="Q6" s="69"/>
    </row>
    <row r="7" spans="1:17">
      <c r="C7" s="66" t="s">
        <v>4</v>
      </c>
      <c r="D7" s="70"/>
      <c r="E7" s="68"/>
      <c r="F7" s="66"/>
      <c r="G7" s="68"/>
      <c r="H7" s="68"/>
      <c r="I7" s="68"/>
      <c r="J7" s="66"/>
      <c r="K7" s="68"/>
      <c r="L7" s="69"/>
      <c r="M7" s="69"/>
      <c r="N7" s="69"/>
      <c r="O7" s="69"/>
      <c r="P7" s="69"/>
      <c r="Q7" s="69"/>
    </row>
    <row r="8" spans="1:17">
      <c r="C8" s="70" t="s">
        <v>5</v>
      </c>
      <c r="D8" s="70"/>
      <c r="E8" s="66"/>
      <c r="F8" s="66"/>
      <c r="G8" s="68"/>
      <c r="H8" s="68"/>
      <c r="I8" s="66"/>
      <c r="J8" s="66"/>
      <c r="K8" s="68"/>
      <c r="L8" s="69"/>
      <c r="M8" s="69"/>
      <c r="N8" s="69"/>
      <c r="O8" s="69"/>
      <c r="P8" s="69"/>
      <c r="Q8" s="69"/>
    </row>
    <row r="9" spans="1:17" ht="13.15" customHeight="1" thickBot="1">
      <c r="C9" s="2" t="s">
        <v>108</v>
      </c>
      <c r="H9" s="6"/>
    </row>
    <row r="10" spans="1:17" ht="21" thickBot="1">
      <c r="B10" s="38"/>
      <c r="C10" s="65"/>
      <c r="D10" s="39"/>
      <c r="E10" s="71"/>
      <c r="F10" s="72"/>
      <c r="G10" s="73"/>
      <c r="H10" s="40"/>
      <c r="I10" s="71"/>
      <c r="J10" s="72" t="s">
        <v>6</v>
      </c>
      <c r="K10" s="73"/>
      <c r="L10" s="71"/>
      <c r="M10" s="72"/>
      <c r="N10" s="73"/>
      <c r="O10" s="71"/>
      <c r="P10" s="72"/>
      <c r="Q10" s="73"/>
    </row>
    <row r="11" spans="1:17">
      <c r="B11" s="41"/>
      <c r="C11" s="64"/>
      <c r="D11" s="42"/>
      <c r="E11" s="62"/>
      <c r="F11" s="59"/>
      <c r="G11" s="59"/>
      <c r="H11" s="60" t="s">
        <v>7</v>
      </c>
      <c r="I11" s="62"/>
      <c r="J11" s="59"/>
      <c r="K11" s="59"/>
      <c r="L11" s="59"/>
      <c r="M11" s="59"/>
      <c r="N11" s="59"/>
      <c r="O11" s="59"/>
      <c r="P11" s="59"/>
      <c r="Q11" s="59" t="s">
        <v>7</v>
      </c>
    </row>
    <row r="12" spans="1:17">
      <c r="B12" s="41" t="s">
        <v>8</v>
      </c>
      <c r="C12" s="41" t="s">
        <v>9</v>
      </c>
      <c r="D12" s="42"/>
      <c r="E12" s="63"/>
      <c r="F12" s="61">
        <v>2017</v>
      </c>
      <c r="G12" s="61"/>
      <c r="H12" s="60" t="s">
        <v>10</v>
      </c>
      <c r="I12" s="63"/>
      <c r="J12" s="61">
        <v>2018</v>
      </c>
      <c r="K12" s="61"/>
      <c r="L12" s="61"/>
      <c r="M12" s="61">
        <v>2019</v>
      </c>
      <c r="N12" s="61"/>
      <c r="O12" s="61"/>
      <c r="P12" s="61">
        <v>2020</v>
      </c>
      <c r="Q12" s="61"/>
    </row>
    <row r="13" spans="1:17" ht="18" thickBot="1">
      <c r="B13" s="43" t="s">
        <v>11</v>
      </c>
      <c r="C13" s="43" t="s">
        <v>12</v>
      </c>
      <c r="D13" s="44"/>
      <c r="E13" s="45" t="s">
        <v>13</v>
      </c>
      <c r="F13" s="74" t="s">
        <v>14</v>
      </c>
      <c r="G13" s="74" t="s">
        <v>15</v>
      </c>
      <c r="H13" s="75" t="s">
        <v>16</v>
      </c>
      <c r="I13" s="76" t="s">
        <v>13</v>
      </c>
      <c r="J13" s="74" t="s">
        <v>14</v>
      </c>
      <c r="K13" s="74" t="s">
        <v>15</v>
      </c>
      <c r="L13" s="76" t="s">
        <v>13</v>
      </c>
      <c r="M13" s="74" t="s">
        <v>14</v>
      </c>
      <c r="N13" s="74" t="s">
        <v>15</v>
      </c>
      <c r="O13" s="76" t="s">
        <v>13</v>
      </c>
      <c r="P13" s="74" t="s">
        <v>14</v>
      </c>
      <c r="Q13" s="74" t="s">
        <v>15</v>
      </c>
    </row>
    <row r="14" spans="1:17" thickBot="1">
      <c r="B14" s="46"/>
      <c r="C14" s="47"/>
      <c r="D14" s="47"/>
      <c r="E14" s="48" t="s">
        <v>17</v>
      </c>
      <c r="F14" s="48" t="s">
        <v>18</v>
      </c>
      <c r="G14" s="48" t="s">
        <v>19</v>
      </c>
      <c r="H14" s="49"/>
      <c r="I14" s="48" t="s">
        <v>17</v>
      </c>
      <c r="J14" s="48" t="s">
        <v>18</v>
      </c>
      <c r="K14" s="48" t="s">
        <v>19</v>
      </c>
      <c r="L14" s="50" t="s">
        <v>17</v>
      </c>
      <c r="M14" s="50" t="s">
        <v>18</v>
      </c>
      <c r="N14" s="50" t="s">
        <v>19</v>
      </c>
      <c r="O14" s="50" t="s">
        <v>17</v>
      </c>
      <c r="P14" s="50" t="s">
        <v>18</v>
      </c>
      <c r="Q14" s="51" t="s">
        <v>19</v>
      </c>
    </row>
    <row r="15" spans="1:17">
      <c r="B15" s="8"/>
      <c r="C15" s="9"/>
      <c r="D15" s="9"/>
      <c r="E15" s="12"/>
      <c r="F15" s="10" t="s">
        <v>20</v>
      </c>
      <c r="G15" s="11" t="s">
        <v>21</v>
      </c>
      <c r="H15" s="10"/>
      <c r="I15" s="10"/>
      <c r="J15" s="10" t="s">
        <v>20</v>
      </c>
      <c r="K15" s="11" t="s">
        <v>21</v>
      </c>
      <c r="L15" s="10"/>
      <c r="M15" s="10" t="s">
        <v>20</v>
      </c>
      <c r="N15" s="11" t="s">
        <v>21</v>
      </c>
      <c r="O15" s="10"/>
      <c r="P15" s="10" t="s">
        <v>20</v>
      </c>
      <c r="Q15" s="12" t="s">
        <v>21</v>
      </c>
    </row>
    <row r="16" spans="1:17">
      <c r="B16" s="8">
        <v>0</v>
      </c>
      <c r="C16" s="9">
        <v>1</v>
      </c>
      <c r="D16" s="9"/>
      <c r="E16" s="10">
        <v>2</v>
      </c>
      <c r="F16" s="10">
        <v>3</v>
      </c>
      <c r="G16" s="11">
        <v>4</v>
      </c>
      <c r="H16" s="10">
        <v>6</v>
      </c>
      <c r="I16" s="10">
        <v>2</v>
      </c>
      <c r="J16" s="10">
        <v>3</v>
      </c>
      <c r="K16" s="11">
        <v>4</v>
      </c>
      <c r="L16" s="10">
        <v>8</v>
      </c>
      <c r="M16" s="10">
        <v>9</v>
      </c>
      <c r="N16" s="11">
        <v>10</v>
      </c>
      <c r="O16" s="10">
        <v>11</v>
      </c>
      <c r="P16" s="10">
        <v>12</v>
      </c>
      <c r="Q16" s="12">
        <v>13</v>
      </c>
    </row>
    <row r="17" spans="2:17">
      <c r="B17" s="13">
        <v>1</v>
      </c>
      <c r="C17" s="14" t="s">
        <v>22</v>
      </c>
      <c r="D17" s="14"/>
      <c r="E17" s="12">
        <v>350</v>
      </c>
      <c r="F17" s="10">
        <f>INT((5329/14447)*E17)</f>
        <v>129</v>
      </c>
      <c r="G17" s="11">
        <f>E17-F17</f>
        <v>221</v>
      </c>
      <c r="H17" s="10">
        <f t="shared" ref="H17:H21" si="0">G17-G17*25.69/100</f>
        <v>164.2251</v>
      </c>
      <c r="I17" s="10">
        <f>INT((14595/14447)*E17)</f>
        <v>353</v>
      </c>
      <c r="J17" s="10">
        <f>INT((5329/14595)*I17)</f>
        <v>128</v>
      </c>
      <c r="K17" s="11">
        <f>I17-J17</f>
        <v>225</v>
      </c>
      <c r="L17" s="10">
        <f>INT((14633/14447)*E17)</f>
        <v>354</v>
      </c>
      <c r="M17" s="10">
        <f>INT((5329/14633)*L17)</f>
        <v>128</v>
      </c>
      <c r="N17" s="11">
        <f>L17-M17</f>
        <v>226</v>
      </c>
      <c r="O17" s="10">
        <f>INT((14833/14447)*E17)</f>
        <v>359</v>
      </c>
      <c r="P17" s="10">
        <f>INT((5329/14833)*O17)</f>
        <v>128</v>
      </c>
      <c r="Q17" s="12">
        <f>O17-P17</f>
        <v>231</v>
      </c>
    </row>
    <row r="18" spans="2:17">
      <c r="B18" s="13">
        <v>2</v>
      </c>
      <c r="C18" s="14" t="s">
        <v>23</v>
      </c>
      <c r="D18" s="14"/>
      <c r="E18" s="12">
        <v>0</v>
      </c>
      <c r="F18" s="10">
        <f>INT((6482/14296)*E18)</f>
        <v>0</v>
      </c>
      <c r="G18" s="11">
        <f>E18-F18</f>
        <v>0</v>
      </c>
      <c r="H18" s="10">
        <f t="shared" si="0"/>
        <v>0</v>
      </c>
      <c r="I18" s="10">
        <f>INT((16714/14296)*E18)</f>
        <v>0</v>
      </c>
      <c r="J18" s="10">
        <f>INT((6499/16714)*I18)</f>
        <v>0</v>
      </c>
      <c r="K18" s="11">
        <f>I18-J18</f>
        <v>0</v>
      </c>
      <c r="L18" s="10">
        <f>INT((16966/14296)*E18)</f>
        <v>0</v>
      </c>
      <c r="M18" s="10">
        <f>INT((6490/16966)*L18)</f>
        <v>0</v>
      </c>
      <c r="N18" s="11">
        <f>L18-M18</f>
        <v>0</v>
      </c>
      <c r="O18" s="10">
        <f>INT((16966/14296)*E18)</f>
        <v>0</v>
      </c>
      <c r="P18" s="10">
        <f>INT((6490/16966)*O18)</f>
        <v>0</v>
      </c>
      <c r="Q18" s="12">
        <f>O18-P18</f>
        <v>0</v>
      </c>
    </row>
    <row r="19" spans="2:17">
      <c r="B19" s="13">
        <v>3</v>
      </c>
      <c r="C19" s="14" t="s">
        <v>24</v>
      </c>
      <c r="D19" s="14"/>
      <c r="E19" s="12">
        <v>377</v>
      </c>
      <c r="F19" s="10">
        <f>INT((5329/14447)*E19)+12</f>
        <v>151</v>
      </c>
      <c r="G19" s="11">
        <f>E19-F19</f>
        <v>226</v>
      </c>
      <c r="H19" s="10">
        <f t="shared" si="0"/>
        <v>167.94059999999999</v>
      </c>
      <c r="I19" s="10">
        <f>INT((14595/14447)*E19)+59</f>
        <v>439</v>
      </c>
      <c r="J19" s="10">
        <f>INT((5329/14595)*I19)+53</f>
        <v>213</v>
      </c>
      <c r="K19" s="11">
        <f>I19-J19</f>
        <v>226</v>
      </c>
      <c r="L19" s="10">
        <f>INT((14633/14447)*E19)+34</f>
        <v>415</v>
      </c>
      <c r="M19" s="10">
        <f>INT((5329/14633)*L19)+62</f>
        <v>213</v>
      </c>
      <c r="N19" s="11">
        <f>L19-M19</f>
        <v>202</v>
      </c>
      <c r="O19" s="10">
        <f>INT((14833/14447)*E19)+9</f>
        <v>396</v>
      </c>
      <c r="P19" s="10">
        <f>INT((5329/14833)*O19)</f>
        <v>142</v>
      </c>
      <c r="Q19" s="12">
        <f>O19-P19</f>
        <v>254</v>
      </c>
    </row>
    <row r="20" spans="2:17">
      <c r="B20" s="15">
        <v>4</v>
      </c>
      <c r="C20" s="16" t="s">
        <v>25</v>
      </c>
      <c r="D20" s="17"/>
      <c r="E20" s="17">
        <v>350</v>
      </c>
      <c r="F20" s="17">
        <f>INT((5329/14447)*E20)</f>
        <v>129</v>
      </c>
      <c r="G20" s="17">
        <f>E20-F20</f>
        <v>221</v>
      </c>
      <c r="H20" s="17">
        <f t="shared" si="0"/>
        <v>164.2251</v>
      </c>
      <c r="I20" s="17">
        <f>INT((14595/14447)*E20)</f>
        <v>353</v>
      </c>
      <c r="J20" s="17">
        <f>INT((5329/14595)*I20)</f>
        <v>128</v>
      </c>
      <c r="K20" s="17">
        <f>I20-J20</f>
        <v>225</v>
      </c>
      <c r="L20" s="17">
        <f>INT((14633/14447)*E20)</f>
        <v>354</v>
      </c>
      <c r="M20" s="17">
        <f>INT((5329/14633)*L20)</f>
        <v>128</v>
      </c>
      <c r="N20" s="17">
        <f>L20-M20</f>
        <v>226</v>
      </c>
      <c r="O20" s="17">
        <f>INT((14833/14447)*E20)</f>
        <v>359</v>
      </c>
      <c r="P20" s="17">
        <f>INT((5329/14833)*O20)+12</f>
        <v>140</v>
      </c>
      <c r="Q20" s="17">
        <f>O20-P20</f>
        <v>219</v>
      </c>
    </row>
    <row r="21" spans="2:17">
      <c r="B21" s="8">
        <v>5</v>
      </c>
      <c r="C21" s="9" t="s">
        <v>26</v>
      </c>
      <c r="D21" s="9"/>
      <c r="E21" s="12">
        <v>350</v>
      </c>
      <c r="F21" s="10">
        <f>INT((5329/14447)*E21)</f>
        <v>129</v>
      </c>
      <c r="G21" s="11">
        <f>E21-F21</f>
        <v>221</v>
      </c>
      <c r="H21" s="10">
        <f t="shared" si="0"/>
        <v>164.2251</v>
      </c>
      <c r="I21" s="10">
        <f>INT((14595/14447)*E21)</f>
        <v>353</v>
      </c>
      <c r="J21" s="10">
        <f>INT((5329/14595)*I21)</f>
        <v>128</v>
      </c>
      <c r="K21" s="11">
        <f>I21-J21</f>
        <v>225</v>
      </c>
      <c r="L21" s="10">
        <f>INT((14633/14447)*E21)</f>
        <v>354</v>
      </c>
      <c r="M21" s="10">
        <f>INT((5329/14633)*L21)</f>
        <v>128</v>
      </c>
      <c r="N21" s="11">
        <f>L21-M21</f>
        <v>226</v>
      </c>
      <c r="O21" s="10">
        <f>INT((14833/14447)*E21)</f>
        <v>359</v>
      </c>
      <c r="P21" s="10">
        <f>INT((5329/14833)*O21)</f>
        <v>128</v>
      </c>
      <c r="Q21" s="12">
        <f>O21-P21</f>
        <v>231</v>
      </c>
    </row>
    <row r="22" spans="2:17">
      <c r="B22" s="13"/>
      <c r="C22" s="14" t="s">
        <v>27</v>
      </c>
      <c r="D22" s="14">
        <f t="shared" ref="D22:Q22" si="1">SUM(D17:D21)</f>
        <v>0</v>
      </c>
      <c r="E22" s="12">
        <f t="shared" si="1"/>
        <v>1427</v>
      </c>
      <c r="F22" s="10">
        <f t="shared" si="1"/>
        <v>538</v>
      </c>
      <c r="G22" s="11">
        <f t="shared" si="1"/>
        <v>889</v>
      </c>
      <c r="H22" s="10">
        <f t="shared" si="1"/>
        <v>660.61590000000001</v>
      </c>
      <c r="I22" s="10">
        <f t="shared" si="1"/>
        <v>1498</v>
      </c>
      <c r="J22" s="10">
        <f t="shared" si="1"/>
        <v>597</v>
      </c>
      <c r="K22" s="11">
        <f t="shared" si="1"/>
        <v>901</v>
      </c>
      <c r="L22" s="10">
        <f t="shared" si="1"/>
        <v>1477</v>
      </c>
      <c r="M22" s="10">
        <f t="shared" si="1"/>
        <v>597</v>
      </c>
      <c r="N22" s="11">
        <f t="shared" si="1"/>
        <v>880</v>
      </c>
      <c r="O22" s="10">
        <f t="shared" si="1"/>
        <v>1473</v>
      </c>
      <c r="P22" s="10">
        <f t="shared" si="1"/>
        <v>538</v>
      </c>
      <c r="Q22" s="12">
        <f t="shared" si="1"/>
        <v>935</v>
      </c>
    </row>
    <row r="23" spans="2:17">
      <c r="B23" s="13">
        <v>1</v>
      </c>
      <c r="C23" s="14" t="s">
        <v>28</v>
      </c>
      <c r="D23" s="14"/>
      <c r="E23" s="12">
        <v>190</v>
      </c>
      <c r="F23" s="10">
        <f>INT((5329/14447)*E23)</f>
        <v>70</v>
      </c>
      <c r="G23" s="11">
        <f>E23-F23</f>
        <v>120</v>
      </c>
      <c r="H23" s="10">
        <f t="shared" ref="H23:H86" si="2">G23-G23*25.69/100</f>
        <v>89.171999999999997</v>
      </c>
      <c r="I23" s="10">
        <f>INT((14595/14447)*E23)</f>
        <v>191</v>
      </c>
      <c r="J23" s="10">
        <f>INT((5329/14595)*I23)</f>
        <v>69</v>
      </c>
      <c r="K23" s="11">
        <f>I23-J23</f>
        <v>122</v>
      </c>
      <c r="L23" s="10">
        <f>INT((14633/14447)*E23)</f>
        <v>192</v>
      </c>
      <c r="M23" s="10">
        <f>INT((5329/14633)*L23)</f>
        <v>69</v>
      </c>
      <c r="N23" s="11">
        <f>L23-M23</f>
        <v>123</v>
      </c>
      <c r="O23" s="10">
        <f>INT((14833/14447)*E23)</f>
        <v>195</v>
      </c>
      <c r="P23" s="10">
        <f>INT((5329/14833)*O23)</f>
        <v>70</v>
      </c>
      <c r="Q23" s="12">
        <f>O23-P23</f>
        <v>125</v>
      </c>
    </row>
    <row r="24" spans="2:17">
      <c r="B24" s="13">
        <v>2</v>
      </c>
      <c r="C24" s="14" t="s">
        <v>29</v>
      </c>
      <c r="D24" s="14"/>
      <c r="E24" s="12">
        <v>190</v>
      </c>
      <c r="F24" s="10">
        <f t="shared" ref="F24:F87" si="3">INT((5329/14447)*E24)</f>
        <v>70</v>
      </c>
      <c r="G24" s="11">
        <f t="shared" ref="G24:G87" si="4">E24-F24</f>
        <v>120</v>
      </c>
      <c r="H24" s="10">
        <f t="shared" si="2"/>
        <v>89.171999999999997</v>
      </c>
      <c r="I24" s="10">
        <f t="shared" ref="I24:I87" si="5">INT((14595/14447)*E24)</f>
        <v>191</v>
      </c>
      <c r="J24" s="10">
        <f t="shared" ref="J24:J87" si="6">INT((5329/14595)*I24)</f>
        <v>69</v>
      </c>
      <c r="K24" s="11">
        <f t="shared" ref="K24:K87" si="7">I24-J24</f>
        <v>122</v>
      </c>
      <c r="L24" s="10">
        <f t="shared" ref="L24:L87" si="8">INT((14633/14447)*E24)</f>
        <v>192</v>
      </c>
      <c r="M24" s="10">
        <f t="shared" ref="M24:M87" si="9">INT((5329/14633)*L24)</f>
        <v>69</v>
      </c>
      <c r="N24" s="11">
        <f t="shared" ref="N24:N87" si="10">L24-M24</f>
        <v>123</v>
      </c>
      <c r="O24" s="10">
        <f t="shared" ref="O24:O87" si="11">INT((14833/14447)*E24)</f>
        <v>195</v>
      </c>
      <c r="P24" s="10">
        <f t="shared" ref="P24:P87" si="12">INT((5329/14833)*O24)</f>
        <v>70</v>
      </c>
      <c r="Q24" s="12">
        <f t="shared" ref="Q24:Q87" si="13">O24-P24</f>
        <v>125</v>
      </c>
    </row>
    <row r="25" spans="2:17">
      <c r="B25" s="13">
        <v>3</v>
      </c>
      <c r="C25" s="14" t="s">
        <v>30</v>
      </c>
      <c r="D25" s="14"/>
      <c r="E25" s="12">
        <v>190</v>
      </c>
      <c r="F25" s="10">
        <f t="shared" si="3"/>
        <v>70</v>
      </c>
      <c r="G25" s="11">
        <f t="shared" si="4"/>
        <v>120</v>
      </c>
      <c r="H25" s="10">
        <f t="shared" si="2"/>
        <v>89.171999999999997</v>
      </c>
      <c r="I25" s="10">
        <f t="shared" si="5"/>
        <v>191</v>
      </c>
      <c r="J25" s="10">
        <f t="shared" si="6"/>
        <v>69</v>
      </c>
      <c r="K25" s="11">
        <f t="shared" si="7"/>
        <v>122</v>
      </c>
      <c r="L25" s="10">
        <f t="shared" si="8"/>
        <v>192</v>
      </c>
      <c r="M25" s="10">
        <f t="shared" si="9"/>
        <v>69</v>
      </c>
      <c r="N25" s="11">
        <f t="shared" si="10"/>
        <v>123</v>
      </c>
      <c r="O25" s="10">
        <f t="shared" si="11"/>
        <v>195</v>
      </c>
      <c r="P25" s="10">
        <f t="shared" si="12"/>
        <v>70</v>
      </c>
      <c r="Q25" s="12">
        <f t="shared" si="13"/>
        <v>125</v>
      </c>
    </row>
    <row r="26" spans="2:17">
      <c r="B26" s="13">
        <v>4</v>
      </c>
      <c r="C26" s="14" t="s">
        <v>31</v>
      </c>
      <c r="D26" s="14"/>
      <c r="E26" s="12">
        <v>190</v>
      </c>
      <c r="F26" s="10">
        <f t="shared" si="3"/>
        <v>70</v>
      </c>
      <c r="G26" s="11">
        <f t="shared" si="4"/>
        <v>120</v>
      </c>
      <c r="H26" s="10">
        <f t="shared" si="2"/>
        <v>89.171999999999997</v>
      </c>
      <c r="I26" s="10">
        <f t="shared" si="5"/>
        <v>191</v>
      </c>
      <c r="J26" s="10">
        <f t="shared" si="6"/>
        <v>69</v>
      </c>
      <c r="K26" s="11">
        <f t="shared" si="7"/>
        <v>122</v>
      </c>
      <c r="L26" s="10">
        <f t="shared" si="8"/>
        <v>192</v>
      </c>
      <c r="M26" s="10">
        <f t="shared" si="9"/>
        <v>69</v>
      </c>
      <c r="N26" s="11">
        <f t="shared" si="10"/>
        <v>123</v>
      </c>
      <c r="O26" s="10">
        <f t="shared" si="11"/>
        <v>195</v>
      </c>
      <c r="P26" s="10">
        <f t="shared" si="12"/>
        <v>70</v>
      </c>
      <c r="Q26" s="12">
        <f t="shared" si="13"/>
        <v>125</v>
      </c>
    </row>
    <row r="27" spans="2:17">
      <c r="B27" s="13">
        <v>5</v>
      </c>
      <c r="C27" s="14" t="s">
        <v>32</v>
      </c>
      <c r="D27" s="14"/>
      <c r="E27" s="12">
        <v>190</v>
      </c>
      <c r="F27" s="10">
        <f t="shared" si="3"/>
        <v>70</v>
      </c>
      <c r="G27" s="11">
        <f t="shared" si="4"/>
        <v>120</v>
      </c>
      <c r="H27" s="10">
        <f t="shared" si="2"/>
        <v>89.171999999999997</v>
      </c>
      <c r="I27" s="10">
        <f t="shared" si="5"/>
        <v>191</v>
      </c>
      <c r="J27" s="10">
        <f t="shared" si="6"/>
        <v>69</v>
      </c>
      <c r="K27" s="11">
        <f t="shared" si="7"/>
        <v>122</v>
      </c>
      <c r="L27" s="10">
        <f t="shared" si="8"/>
        <v>192</v>
      </c>
      <c r="M27" s="10">
        <f t="shared" si="9"/>
        <v>69</v>
      </c>
      <c r="N27" s="11">
        <f t="shared" si="10"/>
        <v>123</v>
      </c>
      <c r="O27" s="10">
        <f t="shared" si="11"/>
        <v>195</v>
      </c>
      <c r="P27" s="10">
        <f t="shared" si="12"/>
        <v>70</v>
      </c>
      <c r="Q27" s="12">
        <f t="shared" si="13"/>
        <v>125</v>
      </c>
    </row>
    <row r="28" spans="2:17">
      <c r="B28" s="13">
        <v>6</v>
      </c>
      <c r="C28" s="14" t="s">
        <v>33</v>
      </c>
      <c r="D28" s="14"/>
      <c r="E28" s="12">
        <v>200</v>
      </c>
      <c r="F28" s="10">
        <f t="shared" si="3"/>
        <v>73</v>
      </c>
      <c r="G28" s="11">
        <f t="shared" si="4"/>
        <v>127</v>
      </c>
      <c r="H28" s="10">
        <f t="shared" si="2"/>
        <v>94.373699999999999</v>
      </c>
      <c r="I28" s="10">
        <f t="shared" si="5"/>
        <v>202</v>
      </c>
      <c r="J28" s="10">
        <f t="shared" si="6"/>
        <v>73</v>
      </c>
      <c r="K28" s="11">
        <f t="shared" si="7"/>
        <v>129</v>
      </c>
      <c r="L28" s="10">
        <f t="shared" si="8"/>
        <v>202</v>
      </c>
      <c r="M28" s="10">
        <f t="shared" si="9"/>
        <v>73</v>
      </c>
      <c r="N28" s="11">
        <f t="shared" si="10"/>
        <v>129</v>
      </c>
      <c r="O28" s="10">
        <f t="shared" si="11"/>
        <v>205</v>
      </c>
      <c r="P28" s="10">
        <f t="shared" si="12"/>
        <v>73</v>
      </c>
      <c r="Q28" s="12">
        <f t="shared" si="13"/>
        <v>132</v>
      </c>
    </row>
    <row r="29" spans="2:17">
      <c r="B29" s="13">
        <v>7</v>
      </c>
      <c r="C29" s="14" t="s">
        <v>34</v>
      </c>
      <c r="D29" s="14"/>
      <c r="E29" s="12">
        <v>190</v>
      </c>
      <c r="F29" s="10">
        <f t="shared" si="3"/>
        <v>70</v>
      </c>
      <c r="G29" s="11">
        <f t="shared" si="4"/>
        <v>120</v>
      </c>
      <c r="H29" s="10">
        <f t="shared" si="2"/>
        <v>89.171999999999997</v>
      </c>
      <c r="I29" s="10">
        <f t="shared" si="5"/>
        <v>191</v>
      </c>
      <c r="J29" s="10">
        <f t="shared" si="6"/>
        <v>69</v>
      </c>
      <c r="K29" s="11">
        <f t="shared" si="7"/>
        <v>122</v>
      </c>
      <c r="L29" s="10">
        <f t="shared" si="8"/>
        <v>192</v>
      </c>
      <c r="M29" s="10">
        <f t="shared" si="9"/>
        <v>69</v>
      </c>
      <c r="N29" s="11">
        <f t="shared" si="10"/>
        <v>123</v>
      </c>
      <c r="O29" s="10">
        <f t="shared" si="11"/>
        <v>195</v>
      </c>
      <c r="P29" s="10">
        <f t="shared" si="12"/>
        <v>70</v>
      </c>
      <c r="Q29" s="12">
        <f t="shared" si="13"/>
        <v>125</v>
      </c>
    </row>
    <row r="30" spans="2:17" ht="18" thickBot="1">
      <c r="B30" s="13">
        <v>8</v>
      </c>
      <c r="C30" s="14" t="s">
        <v>35</v>
      </c>
      <c r="D30" s="14"/>
      <c r="E30" s="12">
        <v>190</v>
      </c>
      <c r="F30" s="10">
        <f t="shared" si="3"/>
        <v>70</v>
      </c>
      <c r="G30" s="11">
        <f t="shared" si="4"/>
        <v>120</v>
      </c>
      <c r="H30" s="10">
        <f t="shared" si="2"/>
        <v>89.171999999999997</v>
      </c>
      <c r="I30" s="10">
        <f t="shared" si="5"/>
        <v>191</v>
      </c>
      <c r="J30" s="10">
        <f t="shared" si="6"/>
        <v>69</v>
      </c>
      <c r="K30" s="11">
        <f t="shared" si="7"/>
        <v>122</v>
      </c>
      <c r="L30" s="10">
        <f t="shared" si="8"/>
        <v>192</v>
      </c>
      <c r="M30" s="10">
        <f t="shared" si="9"/>
        <v>69</v>
      </c>
      <c r="N30" s="11">
        <f t="shared" si="10"/>
        <v>123</v>
      </c>
      <c r="O30" s="10">
        <f t="shared" si="11"/>
        <v>195</v>
      </c>
      <c r="P30" s="10">
        <f t="shared" si="12"/>
        <v>70</v>
      </c>
      <c r="Q30" s="12">
        <f t="shared" si="13"/>
        <v>125</v>
      </c>
    </row>
    <row r="31" spans="2:17" ht="21" thickBot="1">
      <c r="B31" s="38">
        <v>9</v>
      </c>
      <c r="C31" s="65" t="s">
        <v>36</v>
      </c>
      <c r="D31" s="39"/>
      <c r="E31" s="71">
        <v>190</v>
      </c>
      <c r="F31" s="72">
        <f t="shared" si="3"/>
        <v>70</v>
      </c>
      <c r="G31" s="73">
        <f t="shared" si="4"/>
        <v>120</v>
      </c>
      <c r="H31" s="40">
        <f t="shared" si="2"/>
        <v>89.171999999999997</v>
      </c>
      <c r="I31" s="71">
        <f t="shared" si="5"/>
        <v>191</v>
      </c>
      <c r="J31" s="72">
        <f t="shared" si="6"/>
        <v>69</v>
      </c>
      <c r="K31" s="73">
        <f t="shared" si="7"/>
        <v>122</v>
      </c>
      <c r="L31" s="71">
        <f t="shared" si="8"/>
        <v>192</v>
      </c>
      <c r="M31" s="72">
        <f t="shared" si="9"/>
        <v>69</v>
      </c>
      <c r="N31" s="73">
        <f t="shared" si="10"/>
        <v>123</v>
      </c>
      <c r="O31" s="71">
        <f t="shared" si="11"/>
        <v>195</v>
      </c>
      <c r="P31" s="72">
        <f t="shared" si="12"/>
        <v>70</v>
      </c>
      <c r="Q31" s="73">
        <f t="shared" si="13"/>
        <v>125</v>
      </c>
    </row>
    <row r="32" spans="2:17">
      <c r="B32" s="41">
        <v>10</v>
      </c>
      <c r="C32" s="64" t="s">
        <v>37</v>
      </c>
      <c r="D32" s="42"/>
      <c r="E32" s="62">
        <v>190</v>
      </c>
      <c r="F32" s="59">
        <f t="shared" si="3"/>
        <v>70</v>
      </c>
      <c r="G32" s="59">
        <f t="shared" si="4"/>
        <v>120</v>
      </c>
      <c r="H32" s="60">
        <f t="shared" si="2"/>
        <v>89.171999999999997</v>
      </c>
      <c r="I32" s="62">
        <f t="shared" si="5"/>
        <v>191</v>
      </c>
      <c r="J32" s="59">
        <f t="shared" si="6"/>
        <v>69</v>
      </c>
      <c r="K32" s="59">
        <f t="shared" si="7"/>
        <v>122</v>
      </c>
      <c r="L32" s="59">
        <f t="shared" si="8"/>
        <v>192</v>
      </c>
      <c r="M32" s="59">
        <f t="shared" si="9"/>
        <v>69</v>
      </c>
      <c r="N32" s="59">
        <f t="shared" si="10"/>
        <v>123</v>
      </c>
      <c r="O32" s="59">
        <f t="shared" si="11"/>
        <v>195</v>
      </c>
      <c r="P32" s="59">
        <f t="shared" si="12"/>
        <v>70</v>
      </c>
      <c r="Q32" s="59">
        <f t="shared" si="13"/>
        <v>125</v>
      </c>
    </row>
    <row r="33" spans="2:17">
      <c r="B33" s="41">
        <v>11</v>
      </c>
      <c r="C33" s="41" t="s">
        <v>38</v>
      </c>
      <c r="D33" s="42"/>
      <c r="E33" s="63">
        <v>190</v>
      </c>
      <c r="F33" s="61">
        <f t="shared" si="3"/>
        <v>70</v>
      </c>
      <c r="G33" s="61">
        <f t="shared" si="4"/>
        <v>120</v>
      </c>
      <c r="H33" s="60">
        <f t="shared" si="2"/>
        <v>89.171999999999997</v>
      </c>
      <c r="I33" s="63">
        <f t="shared" si="5"/>
        <v>191</v>
      </c>
      <c r="J33" s="61">
        <f t="shared" si="6"/>
        <v>69</v>
      </c>
      <c r="K33" s="61">
        <f t="shared" si="7"/>
        <v>122</v>
      </c>
      <c r="L33" s="61">
        <f t="shared" si="8"/>
        <v>192</v>
      </c>
      <c r="M33" s="61">
        <f t="shared" si="9"/>
        <v>69</v>
      </c>
      <c r="N33" s="61">
        <f t="shared" si="10"/>
        <v>123</v>
      </c>
      <c r="O33" s="61">
        <f t="shared" si="11"/>
        <v>195</v>
      </c>
      <c r="P33" s="61">
        <f t="shared" si="12"/>
        <v>70</v>
      </c>
      <c r="Q33" s="61">
        <f t="shared" si="13"/>
        <v>125</v>
      </c>
    </row>
    <row r="34" spans="2:17" ht="18" thickBot="1">
      <c r="B34" s="43">
        <v>12</v>
      </c>
      <c r="C34" s="43" t="s">
        <v>39</v>
      </c>
      <c r="D34" s="44"/>
      <c r="E34" s="45">
        <v>200</v>
      </c>
      <c r="F34" s="74">
        <f t="shared" si="3"/>
        <v>73</v>
      </c>
      <c r="G34" s="74">
        <f t="shared" si="4"/>
        <v>127</v>
      </c>
      <c r="H34" s="75">
        <f t="shared" si="2"/>
        <v>94.373699999999999</v>
      </c>
      <c r="I34" s="76">
        <f t="shared" si="5"/>
        <v>202</v>
      </c>
      <c r="J34" s="74">
        <f t="shared" si="6"/>
        <v>73</v>
      </c>
      <c r="K34" s="74">
        <f t="shared" si="7"/>
        <v>129</v>
      </c>
      <c r="L34" s="76">
        <f t="shared" si="8"/>
        <v>202</v>
      </c>
      <c r="M34" s="74">
        <f t="shared" si="9"/>
        <v>73</v>
      </c>
      <c r="N34" s="74">
        <f t="shared" si="10"/>
        <v>129</v>
      </c>
      <c r="O34" s="76">
        <f t="shared" si="11"/>
        <v>205</v>
      </c>
      <c r="P34" s="74">
        <f t="shared" si="12"/>
        <v>73</v>
      </c>
      <c r="Q34" s="74">
        <f t="shared" si="13"/>
        <v>132</v>
      </c>
    </row>
    <row r="35" spans="2:17" thickBot="1">
      <c r="B35" s="46">
        <v>13</v>
      </c>
      <c r="C35" s="47" t="s">
        <v>40</v>
      </c>
      <c r="D35" s="47"/>
      <c r="E35" s="48">
        <v>190</v>
      </c>
      <c r="F35" s="48">
        <f t="shared" si="3"/>
        <v>70</v>
      </c>
      <c r="G35" s="48">
        <f t="shared" si="4"/>
        <v>120</v>
      </c>
      <c r="H35" s="49">
        <f t="shared" si="2"/>
        <v>89.171999999999997</v>
      </c>
      <c r="I35" s="48">
        <f t="shared" si="5"/>
        <v>191</v>
      </c>
      <c r="J35" s="48">
        <f t="shared" si="6"/>
        <v>69</v>
      </c>
      <c r="K35" s="48">
        <f t="shared" si="7"/>
        <v>122</v>
      </c>
      <c r="L35" s="50">
        <f t="shared" si="8"/>
        <v>192</v>
      </c>
      <c r="M35" s="50">
        <f t="shared" si="9"/>
        <v>69</v>
      </c>
      <c r="N35" s="50">
        <f t="shared" si="10"/>
        <v>123</v>
      </c>
      <c r="O35" s="50">
        <f t="shared" si="11"/>
        <v>195</v>
      </c>
      <c r="P35" s="50">
        <f t="shared" si="12"/>
        <v>70</v>
      </c>
      <c r="Q35" s="51">
        <f t="shared" si="13"/>
        <v>125</v>
      </c>
    </row>
    <row r="36" spans="2:17">
      <c r="B36" s="13">
        <v>14</v>
      </c>
      <c r="C36" s="14" t="s">
        <v>41</v>
      </c>
      <c r="D36" s="14"/>
      <c r="E36" s="12">
        <v>200</v>
      </c>
      <c r="F36" s="10">
        <f t="shared" si="3"/>
        <v>73</v>
      </c>
      <c r="G36" s="11">
        <f t="shared" si="4"/>
        <v>127</v>
      </c>
      <c r="H36" s="10">
        <f t="shared" si="2"/>
        <v>94.373699999999999</v>
      </c>
      <c r="I36" s="10">
        <f t="shared" si="5"/>
        <v>202</v>
      </c>
      <c r="J36" s="10">
        <f t="shared" si="6"/>
        <v>73</v>
      </c>
      <c r="K36" s="11">
        <f t="shared" si="7"/>
        <v>129</v>
      </c>
      <c r="L36" s="10">
        <f t="shared" si="8"/>
        <v>202</v>
      </c>
      <c r="M36" s="10">
        <f t="shared" si="9"/>
        <v>73</v>
      </c>
      <c r="N36" s="11">
        <f t="shared" si="10"/>
        <v>129</v>
      </c>
      <c r="O36" s="10">
        <f t="shared" si="11"/>
        <v>205</v>
      </c>
      <c r="P36" s="10">
        <f t="shared" si="12"/>
        <v>73</v>
      </c>
      <c r="Q36" s="12">
        <f t="shared" si="13"/>
        <v>132</v>
      </c>
    </row>
    <row r="37" spans="2:17">
      <c r="B37" s="13">
        <v>15</v>
      </c>
      <c r="C37" s="14" t="s">
        <v>42</v>
      </c>
      <c r="D37" s="14"/>
      <c r="E37" s="12">
        <v>190</v>
      </c>
      <c r="F37" s="10">
        <f t="shared" si="3"/>
        <v>70</v>
      </c>
      <c r="G37" s="11">
        <f t="shared" si="4"/>
        <v>120</v>
      </c>
      <c r="H37" s="10">
        <f t="shared" si="2"/>
        <v>89.171999999999997</v>
      </c>
      <c r="I37" s="10">
        <f t="shared" si="5"/>
        <v>191</v>
      </c>
      <c r="J37" s="10">
        <f t="shared" si="6"/>
        <v>69</v>
      </c>
      <c r="K37" s="11">
        <f t="shared" si="7"/>
        <v>122</v>
      </c>
      <c r="L37" s="10">
        <f t="shared" si="8"/>
        <v>192</v>
      </c>
      <c r="M37" s="10">
        <f t="shared" si="9"/>
        <v>69</v>
      </c>
      <c r="N37" s="11">
        <f t="shared" si="10"/>
        <v>123</v>
      </c>
      <c r="O37" s="10">
        <f t="shared" si="11"/>
        <v>195</v>
      </c>
      <c r="P37" s="10">
        <f t="shared" si="12"/>
        <v>70</v>
      </c>
      <c r="Q37" s="12">
        <f t="shared" si="13"/>
        <v>125</v>
      </c>
    </row>
    <row r="38" spans="2:17">
      <c r="B38" s="13">
        <v>16</v>
      </c>
      <c r="C38" s="14" t="s">
        <v>43</v>
      </c>
      <c r="D38" s="14"/>
      <c r="E38" s="12">
        <v>200</v>
      </c>
      <c r="F38" s="10">
        <f t="shared" si="3"/>
        <v>73</v>
      </c>
      <c r="G38" s="11">
        <f t="shared" si="4"/>
        <v>127</v>
      </c>
      <c r="H38" s="10">
        <f t="shared" si="2"/>
        <v>94.373699999999999</v>
      </c>
      <c r="I38" s="10">
        <f t="shared" si="5"/>
        <v>202</v>
      </c>
      <c r="J38" s="10">
        <f t="shared" si="6"/>
        <v>73</v>
      </c>
      <c r="K38" s="11">
        <f t="shared" si="7"/>
        <v>129</v>
      </c>
      <c r="L38" s="10">
        <f t="shared" si="8"/>
        <v>202</v>
      </c>
      <c r="M38" s="10">
        <f t="shared" si="9"/>
        <v>73</v>
      </c>
      <c r="N38" s="11">
        <f t="shared" si="10"/>
        <v>129</v>
      </c>
      <c r="O38" s="10">
        <f t="shared" si="11"/>
        <v>205</v>
      </c>
      <c r="P38" s="10">
        <f t="shared" si="12"/>
        <v>73</v>
      </c>
      <c r="Q38" s="12">
        <f t="shared" si="13"/>
        <v>132</v>
      </c>
    </row>
    <row r="39" spans="2:17">
      <c r="B39" s="13">
        <v>17</v>
      </c>
      <c r="C39" s="14" t="s">
        <v>44</v>
      </c>
      <c r="D39" s="14"/>
      <c r="E39" s="12">
        <v>200</v>
      </c>
      <c r="F39" s="10">
        <f t="shared" si="3"/>
        <v>73</v>
      </c>
      <c r="G39" s="11">
        <f t="shared" si="4"/>
        <v>127</v>
      </c>
      <c r="H39" s="10">
        <f t="shared" si="2"/>
        <v>94.373699999999999</v>
      </c>
      <c r="I39" s="10">
        <f t="shared" si="5"/>
        <v>202</v>
      </c>
      <c r="J39" s="10">
        <f t="shared" si="6"/>
        <v>73</v>
      </c>
      <c r="K39" s="11">
        <f t="shared" si="7"/>
        <v>129</v>
      </c>
      <c r="L39" s="10">
        <f t="shared" si="8"/>
        <v>202</v>
      </c>
      <c r="M39" s="10">
        <f t="shared" si="9"/>
        <v>73</v>
      </c>
      <c r="N39" s="11">
        <f t="shared" si="10"/>
        <v>129</v>
      </c>
      <c r="O39" s="10">
        <f t="shared" si="11"/>
        <v>205</v>
      </c>
      <c r="P39" s="10">
        <f t="shared" si="12"/>
        <v>73</v>
      </c>
      <c r="Q39" s="12">
        <f t="shared" si="13"/>
        <v>132</v>
      </c>
    </row>
    <row r="40" spans="2:17">
      <c r="B40" s="13">
        <v>18</v>
      </c>
      <c r="C40" s="14" t="s">
        <v>45</v>
      </c>
      <c r="D40" s="14"/>
      <c r="E40" s="12">
        <v>190</v>
      </c>
      <c r="F40" s="10">
        <f t="shared" si="3"/>
        <v>70</v>
      </c>
      <c r="G40" s="11">
        <f t="shared" si="4"/>
        <v>120</v>
      </c>
      <c r="H40" s="10">
        <f t="shared" si="2"/>
        <v>89.171999999999997</v>
      </c>
      <c r="I40" s="10">
        <f t="shared" si="5"/>
        <v>191</v>
      </c>
      <c r="J40" s="10">
        <f t="shared" si="6"/>
        <v>69</v>
      </c>
      <c r="K40" s="11">
        <f t="shared" si="7"/>
        <v>122</v>
      </c>
      <c r="L40" s="10">
        <f t="shared" si="8"/>
        <v>192</v>
      </c>
      <c r="M40" s="10">
        <f t="shared" si="9"/>
        <v>69</v>
      </c>
      <c r="N40" s="11">
        <f t="shared" si="10"/>
        <v>123</v>
      </c>
      <c r="O40" s="10">
        <f t="shared" si="11"/>
        <v>195</v>
      </c>
      <c r="P40" s="10">
        <f t="shared" si="12"/>
        <v>70</v>
      </c>
      <c r="Q40" s="12">
        <f t="shared" si="13"/>
        <v>125</v>
      </c>
    </row>
    <row r="41" spans="2:17">
      <c r="B41" s="13">
        <v>19</v>
      </c>
      <c r="C41" s="14" t="s">
        <v>46</v>
      </c>
      <c r="D41" s="14"/>
      <c r="E41" s="12">
        <v>190</v>
      </c>
      <c r="F41" s="10">
        <f t="shared" si="3"/>
        <v>70</v>
      </c>
      <c r="G41" s="11">
        <f t="shared" si="4"/>
        <v>120</v>
      </c>
      <c r="H41" s="10">
        <f t="shared" si="2"/>
        <v>89.171999999999997</v>
      </c>
      <c r="I41" s="10">
        <f t="shared" si="5"/>
        <v>191</v>
      </c>
      <c r="J41" s="10">
        <f t="shared" si="6"/>
        <v>69</v>
      </c>
      <c r="K41" s="11">
        <f t="shared" si="7"/>
        <v>122</v>
      </c>
      <c r="L41" s="10">
        <f t="shared" si="8"/>
        <v>192</v>
      </c>
      <c r="M41" s="10">
        <f t="shared" si="9"/>
        <v>69</v>
      </c>
      <c r="N41" s="11">
        <f t="shared" si="10"/>
        <v>123</v>
      </c>
      <c r="O41" s="10">
        <f t="shared" si="11"/>
        <v>195</v>
      </c>
      <c r="P41" s="10">
        <f t="shared" si="12"/>
        <v>70</v>
      </c>
      <c r="Q41" s="12">
        <f t="shared" si="13"/>
        <v>125</v>
      </c>
    </row>
    <row r="42" spans="2:17">
      <c r="B42" s="13">
        <v>20</v>
      </c>
      <c r="C42" s="14" t="s">
        <v>47</v>
      </c>
      <c r="D42" s="14"/>
      <c r="E42" s="12">
        <v>200</v>
      </c>
      <c r="F42" s="10">
        <f t="shared" si="3"/>
        <v>73</v>
      </c>
      <c r="G42" s="11">
        <f t="shared" si="4"/>
        <v>127</v>
      </c>
      <c r="H42" s="10">
        <f t="shared" si="2"/>
        <v>94.373699999999999</v>
      </c>
      <c r="I42" s="10">
        <f t="shared" si="5"/>
        <v>202</v>
      </c>
      <c r="J42" s="10">
        <f t="shared" si="6"/>
        <v>73</v>
      </c>
      <c r="K42" s="11">
        <f t="shared" si="7"/>
        <v>129</v>
      </c>
      <c r="L42" s="10">
        <f t="shared" si="8"/>
        <v>202</v>
      </c>
      <c r="M42" s="10">
        <f t="shared" si="9"/>
        <v>73</v>
      </c>
      <c r="N42" s="11">
        <f t="shared" si="10"/>
        <v>129</v>
      </c>
      <c r="O42" s="10">
        <f t="shared" si="11"/>
        <v>205</v>
      </c>
      <c r="P42" s="10">
        <f t="shared" si="12"/>
        <v>73</v>
      </c>
      <c r="Q42" s="12">
        <f t="shared" si="13"/>
        <v>132</v>
      </c>
    </row>
    <row r="43" spans="2:17">
      <c r="B43" s="13">
        <v>21</v>
      </c>
      <c r="C43" s="14" t="s">
        <v>48</v>
      </c>
      <c r="D43" s="14"/>
      <c r="E43" s="12">
        <v>190</v>
      </c>
      <c r="F43" s="10">
        <f t="shared" si="3"/>
        <v>70</v>
      </c>
      <c r="G43" s="11">
        <f t="shared" si="4"/>
        <v>120</v>
      </c>
      <c r="H43" s="10">
        <f t="shared" si="2"/>
        <v>89.171999999999997</v>
      </c>
      <c r="I43" s="10">
        <f t="shared" si="5"/>
        <v>191</v>
      </c>
      <c r="J43" s="10">
        <f t="shared" si="6"/>
        <v>69</v>
      </c>
      <c r="K43" s="11">
        <f t="shared" si="7"/>
        <v>122</v>
      </c>
      <c r="L43" s="10">
        <f t="shared" si="8"/>
        <v>192</v>
      </c>
      <c r="M43" s="10">
        <f t="shared" si="9"/>
        <v>69</v>
      </c>
      <c r="N43" s="11">
        <f t="shared" si="10"/>
        <v>123</v>
      </c>
      <c r="O43" s="10">
        <f t="shared" si="11"/>
        <v>195</v>
      </c>
      <c r="P43" s="10">
        <f t="shared" si="12"/>
        <v>70</v>
      </c>
      <c r="Q43" s="12">
        <f t="shared" si="13"/>
        <v>125</v>
      </c>
    </row>
    <row r="44" spans="2:17">
      <c r="B44" s="13">
        <v>22</v>
      </c>
      <c r="C44" s="14" t="s">
        <v>49</v>
      </c>
      <c r="D44" s="14"/>
      <c r="E44" s="12">
        <v>190</v>
      </c>
      <c r="F44" s="10">
        <f t="shared" si="3"/>
        <v>70</v>
      </c>
      <c r="G44" s="11">
        <f t="shared" si="4"/>
        <v>120</v>
      </c>
      <c r="H44" s="10">
        <f t="shared" si="2"/>
        <v>89.171999999999997</v>
      </c>
      <c r="I44" s="10">
        <f t="shared" si="5"/>
        <v>191</v>
      </c>
      <c r="J44" s="10">
        <f t="shared" si="6"/>
        <v>69</v>
      </c>
      <c r="K44" s="11">
        <f t="shared" si="7"/>
        <v>122</v>
      </c>
      <c r="L44" s="10">
        <f t="shared" si="8"/>
        <v>192</v>
      </c>
      <c r="M44" s="10">
        <f t="shared" si="9"/>
        <v>69</v>
      </c>
      <c r="N44" s="11">
        <f t="shared" si="10"/>
        <v>123</v>
      </c>
      <c r="O44" s="10">
        <f t="shared" si="11"/>
        <v>195</v>
      </c>
      <c r="P44" s="10">
        <f t="shared" si="12"/>
        <v>70</v>
      </c>
      <c r="Q44" s="12">
        <f t="shared" si="13"/>
        <v>125</v>
      </c>
    </row>
    <row r="45" spans="2:17">
      <c r="B45" s="13">
        <v>23</v>
      </c>
      <c r="C45" s="14" t="s">
        <v>50</v>
      </c>
      <c r="D45" s="14"/>
      <c r="E45" s="12">
        <v>190</v>
      </c>
      <c r="F45" s="10">
        <f t="shared" si="3"/>
        <v>70</v>
      </c>
      <c r="G45" s="11">
        <f t="shared" si="4"/>
        <v>120</v>
      </c>
      <c r="H45" s="10">
        <f t="shared" si="2"/>
        <v>89.171999999999997</v>
      </c>
      <c r="I45" s="10">
        <f t="shared" si="5"/>
        <v>191</v>
      </c>
      <c r="J45" s="10">
        <f t="shared" si="6"/>
        <v>69</v>
      </c>
      <c r="K45" s="11">
        <f t="shared" si="7"/>
        <v>122</v>
      </c>
      <c r="L45" s="10">
        <f t="shared" si="8"/>
        <v>192</v>
      </c>
      <c r="M45" s="10">
        <f t="shared" si="9"/>
        <v>69</v>
      </c>
      <c r="N45" s="11">
        <f t="shared" si="10"/>
        <v>123</v>
      </c>
      <c r="O45" s="10">
        <f t="shared" si="11"/>
        <v>195</v>
      </c>
      <c r="P45" s="10">
        <f t="shared" si="12"/>
        <v>70</v>
      </c>
      <c r="Q45" s="12">
        <f t="shared" si="13"/>
        <v>125</v>
      </c>
    </row>
    <row r="46" spans="2:17">
      <c r="B46" s="13">
        <v>24</v>
      </c>
      <c r="C46" s="14" t="s">
        <v>51</v>
      </c>
      <c r="D46" s="14"/>
      <c r="E46" s="12">
        <v>190</v>
      </c>
      <c r="F46" s="10">
        <f t="shared" si="3"/>
        <v>70</v>
      </c>
      <c r="G46" s="11">
        <f t="shared" si="4"/>
        <v>120</v>
      </c>
      <c r="H46" s="10">
        <f t="shared" si="2"/>
        <v>89.171999999999997</v>
      </c>
      <c r="I46" s="10">
        <f t="shared" si="5"/>
        <v>191</v>
      </c>
      <c r="J46" s="10">
        <f t="shared" si="6"/>
        <v>69</v>
      </c>
      <c r="K46" s="11">
        <f t="shared" si="7"/>
        <v>122</v>
      </c>
      <c r="L46" s="10">
        <f t="shared" si="8"/>
        <v>192</v>
      </c>
      <c r="M46" s="10">
        <f t="shared" si="9"/>
        <v>69</v>
      </c>
      <c r="N46" s="11">
        <f t="shared" si="10"/>
        <v>123</v>
      </c>
      <c r="O46" s="10">
        <f t="shared" si="11"/>
        <v>195</v>
      </c>
      <c r="P46" s="10">
        <f t="shared" si="12"/>
        <v>70</v>
      </c>
      <c r="Q46" s="12">
        <f t="shared" si="13"/>
        <v>125</v>
      </c>
    </row>
    <row r="47" spans="2:17">
      <c r="B47" s="18">
        <v>25</v>
      </c>
      <c r="C47" s="14" t="s">
        <v>52</v>
      </c>
      <c r="D47" s="14"/>
      <c r="E47" s="12">
        <v>190</v>
      </c>
      <c r="F47" s="10">
        <f t="shared" si="3"/>
        <v>70</v>
      </c>
      <c r="G47" s="11">
        <f t="shared" si="4"/>
        <v>120</v>
      </c>
      <c r="H47" s="10">
        <f t="shared" si="2"/>
        <v>89.171999999999997</v>
      </c>
      <c r="I47" s="10">
        <f t="shared" si="5"/>
        <v>191</v>
      </c>
      <c r="J47" s="10">
        <f t="shared" si="6"/>
        <v>69</v>
      </c>
      <c r="K47" s="11">
        <f t="shared" si="7"/>
        <v>122</v>
      </c>
      <c r="L47" s="10">
        <f t="shared" si="8"/>
        <v>192</v>
      </c>
      <c r="M47" s="10">
        <f t="shared" si="9"/>
        <v>69</v>
      </c>
      <c r="N47" s="11">
        <f t="shared" si="10"/>
        <v>123</v>
      </c>
      <c r="O47" s="10">
        <f t="shared" si="11"/>
        <v>195</v>
      </c>
      <c r="P47" s="10">
        <f t="shared" si="12"/>
        <v>70</v>
      </c>
      <c r="Q47" s="12">
        <f t="shared" si="13"/>
        <v>125</v>
      </c>
    </row>
    <row r="48" spans="2:17">
      <c r="B48" s="18">
        <v>26</v>
      </c>
      <c r="C48" s="14" t="s">
        <v>53</v>
      </c>
      <c r="D48" s="14"/>
      <c r="E48" s="12">
        <v>190</v>
      </c>
      <c r="F48" s="10">
        <f t="shared" si="3"/>
        <v>70</v>
      </c>
      <c r="G48" s="11">
        <f t="shared" si="4"/>
        <v>120</v>
      </c>
      <c r="H48" s="10">
        <f t="shared" si="2"/>
        <v>89.171999999999997</v>
      </c>
      <c r="I48" s="10">
        <f t="shared" si="5"/>
        <v>191</v>
      </c>
      <c r="J48" s="10">
        <f t="shared" si="6"/>
        <v>69</v>
      </c>
      <c r="K48" s="11">
        <f t="shared" si="7"/>
        <v>122</v>
      </c>
      <c r="L48" s="10">
        <f t="shared" si="8"/>
        <v>192</v>
      </c>
      <c r="M48" s="10">
        <f t="shared" si="9"/>
        <v>69</v>
      </c>
      <c r="N48" s="11">
        <f t="shared" si="10"/>
        <v>123</v>
      </c>
      <c r="O48" s="10">
        <f t="shared" si="11"/>
        <v>195</v>
      </c>
      <c r="P48" s="10">
        <f t="shared" si="12"/>
        <v>70</v>
      </c>
      <c r="Q48" s="12">
        <f t="shared" si="13"/>
        <v>125</v>
      </c>
    </row>
    <row r="49" spans="2:17">
      <c r="B49" s="18">
        <v>27</v>
      </c>
      <c r="C49" s="14" t="s">
        <v>54</v>
      </c>
      <c r="D49" s="14"/>
      <c r="E49" s="12">
        <v>190</v>
      </c>
      <c r="F49" s="10">
        <f t="shared" si="3"/>
        <v>70</v>
      </c>
      <c r="G49" s="11">
        <f t="shared" si="4"/>
        <v>120</v>
      </c>
      <c r="H49" s="10">
        <f t="shared" si="2"/>
        <v>89.171999999999997</v>
      </c>
      <c r="I49" s="10">
        <f t="shared" si="5"/>
        <v>191</v>
      </c>
      <c r="J49" s="10">
        <f t="shared" si="6"/>
        <v>69</v>
      </c>
      <c r="K49" s="11">
        <f t="shared" si="7"/>
        <v>122</v>
      </c>
      <c r="L49" s="10">
        <f t="shared" si="8"/>
        <v>192</v>
      </c>
      <c r="M49" s="10">
        <f t="shared" si="9"/>
        <v>69</v>
      </c>
      <c r="N49" s="11">
        <f t="shared" si="10"/>
        <v>123</v>
      </c>
      <c r="O49" s="10">
        <f t="shared" si="11"/>
        <v>195</v>
      </c>
      <c r="P49" s="10">
        <f t="shared" si="12"/>
        <v>70</v>
      </c>
      <c r="Q49" s="12">
        <f t="shared" si="13"/>
        <v>125</v>
      </c>
    </row>
    <row r="50" spans="2:17">
      <c r="B50" s="18">
        <v>28</v>
      </c>
      <c r="C50" s="14" t="s">
        <v>55</v>
      </c>
      <c r="D50" s="14"/>
      <c r="E50" s="12">
        <v>190</v>
      </c>
      <c r="F50" s="10">
        <f t="shared" si="3"/>
        <v>70</v>
      </c>
      <c r="G50" s="11">
        <f t="shared" si="4"/>
        <v>120</v>
      </c>
      <c r="H50" s="10">
        <f t="shared" si="2"/>
        <v>89.171999999999997</v>
      </c>
      <c r="I50" s="10">
        <f t="shared" si="5"/>
        <v>191</v>
      </c>
      <c r="J50" s="10">
        <f t="shared" si="6"/>
        <v>69</v>
      </c>
      <c r="K50" s="11">
        <f t="shared" si="7"/>
        <v>122</v>
      </c>
      <c r="L50" s="10">
        <f t="shared" si="8"/>
        <v>192</v>
      </c>
      <c r="M50" s="10">
        <f t="shared" si="9"/>
        <v>69</v>
      </c>
      <c r="N50" s="11">
        <f t="shared" si="10"/>
        <v>123</v>
      </c>
      <c r="O50" s="10">
        <f t="shared" si="11"/>
        <v>195</v>
      </c>
      <c r="P50" s="10">
        <f t="shared" si="12"/>
        <v>70</v>
      </c>
      <c r="Q50" s="12">
        <f t="shared" si="13"/>
        <v>125</v>
      </c>
    </row>
    <row r="51" spans="2:17">
      <c r="B51" s="18">
        <v>29</v>
      </c>
      <c r="C51" s="14" t="s">
        <v>56</v>
      </c>
      <c r="D51" s="14"/>
      <c r="E51" s="12">
        <v>190</v>
      </c>
      <c r="F51" s="10">
        <f t="shared" si="3"/>
        <v>70</v>
      </c>
      <c r="G51" s="11">
        <f t="shared" si="4"/>
        <v>120</v>
      </c>
      <c r="H51" s="10">
        <f t="shared" si="2"/>
        <v>89.171999999999997</v>
      </c>
      <c r="I51" s="10">
        <f t="shared" si="5"/>
        <v>191</v>
      </c>
      <c r="J51" s="10">
        <f t="shared" si="6"/>
        <v>69</v>
      </c>
      <c r="K51" s="11">
        <f t="shared" si="7"/>
        <v>122</v>
      </c>
      <c r="L51" s="10">
        <f t="shared" si="8"/>
        <v>192</v>
      </c>
      <c r="M51" s="10">
        <f t="shared" si="9"/>
        <v>69</v>
      </c>
      <c r="N51" s="11">
        <f t="shared" si="10"/>
        <v>123</v>
      </c>
      <c r="O51" s="10">
        <f t="shared" si="11"/>
        <v>195</v>
      </c>
      <c r="P51" s="10">
        <f t="shared" si="12"/>
        <v>70</v>
      </c>
      <c r="Q51" s="12">
        <f t="shared" si="13"/>
        <v>125</v>
      </c>
    </row>
    <row r="52" spans="2:17">
      <c r="B52" s="18">
        <v>30</v>
      </c>
      <c r="C52" s="14" t="s">
        <v>57</v>
      </c>
      <c r="D52" s="14"/>
      <c r="E52" s="12">
        <v>190</v>
      </c>
      <c r="F52" s="10">
        <f t="shared" si="3"/>
        <v>70</v>
      </c>
      <c r="G52" s="11">
        <f t="shared" si="4"/>
        <v>120</v>
      </c>
      <c r="H52" s="10">
        <f t="shared" si="2"/>
        <v>89.171999999999997</v>
      </c>
      <c r="I52" s="10">
        <f t="shared" si="5"/>
        <v>191</v>
      </c>
      <c r="J52" s="10">
        <f t="shared" si="6"/>
        <v>69</v>
      </c>
      <c r="K52" s="11">
        <f t="shared" si="7"/>
        <v>122</v>
      </c>
      <c r="L52" s="10">
        <f t="shared" si="8"/>
        <v>192</v>
      </c>
      <c r="M52" s="10">
        <f t="shared" si="9"/>
        <v>69</v>
      </c>
      <c r="N52" s="11">
        <f t="shared" si="10"/>
        <v>123</v>
      </c>
      <c r="O52" s="10">
        <f t="shared" si="11"/>
        <v>195</v>
      </c>
      <c r="P52" s="10">
        <f t="shared" si="12"/>
        <v>70</v>
      </c>
      <c r="Q52" s="12">
        <f t="shared" si="13"/>
        <v>125</v>
      </c>
    </row>
    <row r="53" spans="2:17">
      <c r="B53" s="18">
        <v>31</v>
      </c>
      <c r="C53" s="14" t="s">
        <v>58</v>
      </c>
      <c r="D53" s="14"/>
      <c r="E53" s="12">
        <v>190</v>
      </c>
      <c r="F53" s="10">
        <f t="shared" si="3"/>
        <v>70</v>
      </c>
      <c r="G53" s="11">
        <f t="shared" si="4"/>
        <v>120</v>
      </c>
      <c r="H53" s="10">
        <f t="shared" si="2"/>
        <v>89.171999999999997</v>
      </c>
      <c r="I53" s="10">
        <f t="shared" si="5"/>
        <v>191</v>
      </c>
      <c r="J53" s="10">
        <f t="shared" si="6"/>
        <v>69</v>
      </c>
      <c r="K53" s="11">
        <f t="shared" si="7"/>
        <v>122</v>
      </c>
      <c r="L53" s="10">
        <f t="shared" si="8"/>
        <v>192</v>
      </c>
      <c r="M53" s="10">
        <f t="shared" si="9"/>
        <v>69</v>
      </c>
      <c r="N53" s="11">
        <f t="shared" si="10"/>
        <v>123</v>
      </c>
      <c r="O53" s="10">
        <f t="shared" si="11"/>
        <v>195</v>
      </c>
      <c r="P53" s="10">
        <f t="shared" si="12"/>
        <v>70</v>
      </c>
      <c r="Q53" s="12">
        <f t="shared" si="13"/>
        <v>125</v>
      </c>
    </row>
    <row r="54" spans="2:17">
      <c r="B54" s="18">
        <v>32</v>
      </c>
      <c r="C54" s="14" t="s">
        <v>59</v>
      </c>
      <c r="D54" s="14"/>
      <c r="E54" s="12">
        <v>190</v>
      </c>
      <c r="F54" s="10">
        <f t="shared" si="3"/>
        <v>70</v>
      </c>
      <c r="G54" s="11">
        <f t="shared" si="4"/>
        <v>120</v>
      </c>
      <c r="H54" s="10">
        <f t="shared" si="2"/>
        <v>89.171999999999997</v>
      </c>
      <c r="I54" s="10">
        <f t="shared" si="5"/>
        <v>191</v>
      </c>
      <c r="J54" s="10">
        <f t="shared" si="6"/>
        <v>69</v>
      </c>
      <c r="K54" s="11">
        <f t="shared" si="7"/>
        <v>122</v>
      </c>
      <c r="L54" s="10">
        <f t="shared" si="8"/>
        <v>192</v>
      </c>
      <c r="M54" s="10">
        <f t="shared" si="9"/>
        <v>69</v>
      </c>
      <c r="N54" s="11">
        <f t="shared" si="10"/>
        <v>123</v>
      </c>
      <c r="O54" s="10">
        <f t="shared" si="11"/>
        <v>195</v>
      </c>
      <c r="P54" s="10">
        <f t="shared" si="12"/>
        <v>70</v>
      </c>
      <c r="Q54" s="12">
        <f t="shared" si="13"/>
        <v>125</v>
      </c>
    </row>
    <row r="55" spans="2:17">
      <c r="B55" s="18">
        <v>33</v>
      </c>
      <c r="C55" s="14" t="s">
        <v>60</v>
      </c>
      <c r="D55" s="14"/>
      <c r="E55" s="12">
        <v>190</v>
      </c>
      <c r="F55" s="10">
        <f t="shared" si="3"/>
        <v>70</v>
      </c>
      <c r="G55" s="11">
        <f t="shared" si="4"/>
        <v>120</v>
      </c>
      <c r="H55" s="10">
        <f t="shared" si="2"/>
        <v>89.171999999999997</v>
      </c>
      <c r="I55" s="10">
        <f t="shared" si="5"/>
        <v>191</v>
      </c>
      <c r="J55" s="10">
        <f t="shared" si="6"/>
        <v>69</v>
      </c>
      <c r="K55" s="11">
        <f t="shared" si="7"/>
        <v>122</v>
      </c>
      <c r="L55" s="10">
        <f t="shared" si="8"/>
        <v>192</v>
      </c>
      <c r="M55" s="10">
        <f t="shared" si="9"/>
        <v>69</v>
      </c>
      <c r="N55" s="11">
        <f t="shared" si="10"/>
        <v>123</v>
      </c>
      <c r="O55" s="10">
        <f t="shared" si="11"/>
        <v>195</v>
      </c>
      <c r="P55" s="10">
        <f t="shared" si="12"/>
        <v>70</v>
      </c>
      <c r="Q55" s="12">
        <f t="shared" si="13"/>
        <v>125</v>
      </c>
    </row>
    <row r="56" spans="2:17">
      <c r="B56" s="18">
        <v>34</v>
      </c>
      <c r="C56" s="14" t="s">
        <v>61</v>
      </c>
      <c r="D56" s="14"/>
      <c r="E56" s="12">
        <v>190</v>
      </c>
      <c r="F56" s="10">
        <f t="shared" si="3"/>
        <v>70</v>
      </c>
      <c r="G56" s="11">
        <f t="shared" si="4"/>
        <v>120</v>
      </c>
      <c r="H56" s="10">
        <f t="shared" si="2"/>
        <v>89.171999999999997</v>
      </c>
      <c r="I56" s="10">
        <f t="shared" si="5"/>
        <v>191</v>
      </c>
      <c r="J56" s="10">
        <f t="shared" si="6"/>
        <v>69</v>
      </c>
      <c r="K56" s="11">
        <f t="shared" si="7"/>
        <v>122</v>
      </c>
      <c r="L56" s="10">
        <f t="shared" si="8"/>
        <v>192</v>
      </c>
      <c r="M56" s="10">
        <f t="shared" si="9"/>
        <v>69</v>
      </c>
      <c r="N56" s="11">
        <f t="shared" si="10"/>
        <v>123</v>
      </c>
      <c r="O56" s="10">
        <f t="shared" si="11"/>
        <v>195</v>
      </c>
      <c r="P56" s="10">
        <f t="shared" si="12"/>
        <v>70</v>
      </c>
      <c r="Q56" s="12">
        <f t="shared" si="13"/>
        <v>125</v>
      </c>
    </row>
    <row r="57" spans="2:17">
      <c r="B57" s="18">
        <v>35</v>
      </c>
      <c r="C57" s="14" t="s">
        <v>62</v>
      </c>
      <c r="D57" s="14"/>
      <c r="E57" s="12">
        <v>190</v>
      </c>
      <c r="F57" s="10">
        <f t="shared" si="3"/>
        <v>70</v>
      </c>
      <c r="G57" s="11">
        <f t="shared" si="4"/>
        <v>120</v>
      </c>
      <c r="H57" s="10">
        <f t="shared" si="2"/>
        <v>89.171999999999997</v>
      </c>
      <c r="I57" s="10">
        <f t="shared" si="5"/>
        <v>191</v>
      </c>
      <c r="J57" s="10">
        <f t="shared" si="6"/>
        <v>69</v>
      </c>
      <c r="K57" s="11">
        <f t="shared" si="7"/>
        <v>122</v>
      </c>
      <c r="L57" s="10">
        <f t="shared" si="8"/>
        <v>192</v>
      </c>
      <c r="M57" s="10">
        <f t="shared" si="9"/>
        <v>69</v>
      </c>
      <c r="N57" s="11">
        <f t="shared" si="10"/>
        <v>123</v>
      </c>
      <c r="O57" s="10">
        <f t="shared" si="11"/>
        <v>195</v>
      </c>
      <c r="P57" s="10">
        <f t="shared" si="12"/>
        <v>70</v>
      </c>
      <c r="Q57" s="12">
        <f t="shared" si="13"/>
        <v>125</v>
      </c>
    </row>
    <row r="58" spans="2:17">
      <c r="B58" s="18">
        <v>36</v>
      </c>
      <c r="C58" s="14" t="s">
        <v>63</v>
      </c>
      <c r="D58" s="14"/>
      <c r="E58" s="12">
        <v>190</v>
      </c>
      <c r="F58" s="10">
        <f t="shared" si="3"/>
        <v>70</v>
      </c>
      <c r="G58" s="11">
        <f t="shared" si="4"/>
        <v>120</v>
      </c>
      <c r="H58" s="10">
        <f t="shared" si="2"/>
        <v>89.171999999999997</v>
      </c>
      <c r="I58" s="10">
        <f t="shared" si="5"/>
        <v>191</v>
      </c>
      <c r="J58" s="10">
        <f t="shared" si="6"/>
        <v>69</v>
      </c>
      <c r="K58" s="11">
        <f t="shared" si="7"/>
        <v>122</v>
      </c>
      <c r="L58" s="10">
        <f t="shared" si="8"/>
        <v>192</v>
      </c>
      <c r="M58" s="10">
        <f t="shared" si="9"/>
        <v>69</v>
      </c>
      <c r="N58" s="11">
        <f t="shared" si="10"/>
        <v>123</v>
      </c>
      <c r="O58" s="10">
        <f t="shared" si="11"/>
        <v>195</v>
      </c>
      <c r="P58" s="10">
        <f t="shared" si="12"/>
        <v>70</v>
      </c>
      <c r="Q58" s="12">
        <f t="shared" si="13"/>
        <v>125</v>
      </c>
    </row>
    <row r="59" spans="2:17" ht="18" thickBot="1">
      <c r="B59" s="18">
        <v>37</v>
      </c>
      <c r="C59" s="14" t="s">
        <v>64</v>
      </c>
      <c r="D59" s="14"/>
      <c r="E59" s="12">
        <v>190</v>
      </c>
      <c r="F59" s="10">
        <f t="shared" si="3"/>
        <v>70</v>
      </c>
      <c r="G59" s="11">
        <f t="shared" si="4"/>
        <v>120</v>
      </c>
      <c r="H59" s="10">
        <f t="shared" si="2"/>
        <v>89.171999999999997</v>
      </c>
      <c r="I59" s="10">
        <f t="shared" si="5"/>
        <v>191</v>
      </c>
      <c r="J59" s="10">
        <f t="shared" si="6"/>
        <v>69</v>
      </c>
      <c r="K59" s="11">
        <f t="shared" si="7"/>
        <v>122</v>
      </c>
      <c r="L59" s="10">
        <f t="shared" si="8"/>
        <v>192</v>
      </c>
      <c r="M59" s="10">
        <f t="shared" si="9"/>
        <v>69</v>
      </c>
      <c r="N59" s="11">
        <f t="shared" si="10"/>
        <v>123</v>
      </c>
      <c r="O59" s="10">
        <f t="shared" si="11"/>
        <v>195</v>
      </c>
      <c r="P59" s="10">
        <f t="shared" si="12"/>
        <v>70</v>
      </c>
      <c r="Q59" s="12">
        <f t="shared" si="13"/>
        <v>125</v>
      </c>
    </row>
    <row r="60" spans="2:17" ht="21" thickBot="1">
      <c r="B60" s="38">
        <v>38</v>
      </c>
      <c r="C60" s="65" t="s">
        <v>65</v>
      </c>
      <c r="D60" s="39"/>
      <c r="E60" s="71">
        <v>190</v>
      </c>
      <c r="F60" s="72">
        <f t="shared" si="3"/>
        <v>70</v>
      </c>
      <c r="G60" s="73">
        <f t="shared" si="4"/>
        <v>120</v>
      </c>
      <c r="H60" s="40">
        <f t="shared" si="2"/>
        <v>89.171999999999997</v>
      </c>
      <c r="I60" s="71">
        <f t="shared" si="5"/>
        <v>191</v>
      </c>
      <c r="J60" s="72">
        <f t="shared" si="6"/>
        <v>69</v>
      </c>
      <c r="K60" s="73">
        <f t="shared" si="7"/>
        <v>122</v>
      </c>
      <c r="L60" s="71">
        <f t="shared" si="8"/>
        <v>192</v>
      </c>
      <c r="M60" s="72">
        <f t="shared" si="9"/>
        <v>69</v>
      </c>
      <c r="N60" s="73">
        <f t="shared" si="10"/>
        <v>123</v>
      </c>
      <c r="O60" s="71">
        <f t="shared" si="11"/>
        <v>195</v>
      </c>
      <c r="P60" s="72">
        <f t="shared" si="12"/>
        <v>70</v>
      </c>
      <c r="Q60" s="73">
        <f t="shared" si="13"/>
        <v>125</v>
      </c>
    </row>
    <row r="61" spans="2:17">
      <c r="B61" s="41">
        <v>39</v>
      </c>
      <c r="C61" s="64" t="s">
        <v>66</v>
      </c>
      <c r="D61" s="42"/>
      <c r="E61" s="62">
        <v>190</v>
      </c>
      <c r="F61" s="59">
        <f t="shared" si="3"/>
        <v>70</v>
      </c>
      <c r="G61" s="59">
        <f t="shared" si="4"/>
        <v>120</v>
      </c>
      <c r="H61" s="60">
        <f t="shared" si="2"/>
        <v>89.171999999999997</v>
      </c>
      <c r="I61" s="62">
        <f t="shared" si="5"/>
        <v>191</v>
      </c>
      <c r="J61" s="59">
        <f t="shared" si="6"/>
        <v>69</v>
      </c>
      <c r="K61" s="59">
        <f t="shared" si="7"/>
        <v>122</v>
      </c>
      <c r="L61" s="59">
        <f t="shared" si="8"/>
        <v>192</v>
      </c>
      <c r="M61" s="59">
        <f t="shared" si="9"/>
        <v>69</v>
      </c>
      <c r="N61" s="59">
        <f t="shared" si="10"/>
        <v>123</v>
      </c>
      <c r="O61" s="59">
        <f t="shared" si="11"/>
        <v>195</v>
      </c>
      <c r="P61" s="59">
        <f t="shared" si="12"/>
        <v>70</v>
      </c>
      <c r="Q61" s="59">
        <f t="shared" si="13"/>
        <v>125</v>
      </c>
    </row>
    <row r="62" spans="2:17">
      <c r="B62" s="41">
        <v>40</v>
      </c>
      <c r="C62" s="41" t="s">
        <v>67</v>
      </c>
      <c r="D62" s="42"/>
      <c r="E62" s="63">
        <v>190</v>
      </c>
      <c r="F62" s="61">
        <f t="shared" si="3"/>
        <v>70</v>
      </c>
      <c r="G62" s="61">
        <f t="shared" si="4"/>
        <v>120</v>
      </c>
      <c r="H62" s="60">
        <f t="shared" si="2"/>
        <v>89.171999999999997</v>
      </c>
      <c r="I62" s="63">
        <f t="shared" si="5"/>
        <v>191</v>
      </c>
      <c r="J62" s="61">
        <f t="shared" si="6"/>
        <v>69</v>
      </c>
      <c r="K62" s="61">
        <f t="shared" si="7"/>
        <v>122</v>
      </c>
      <c r="L62" s="61">
        <f t="shared" si="8"/>
        <v>192</v>
      </c>
      <c r="M62" s="61">
        <f t="shared" si="9"/>
        <v>69</v>
      </c>
      <c r="N62" s="61">
        <f t="shared" si="10"/>
        <v>123</v>
      </c>
      <c r="O62" s="61">
        <f t="shared" si="11"/>
        <v>195</v>
      </c>
      <c r="P62" s="61">
        <f t="shared" si="12"/>
        <v>70</v>
      </c>
      <c r="Q62" s="61">
        <f t="shared" si="13"/>
        <v>125</v>
      </c>
    </row>
    <row r="63" spans="2:17" ht="18" thickBot="1">
      <c r="B63" s="43">
        <v>41</v>
      </c>
      <c r="C63" s="43" t="s">
        <v>68</v>
      </c>
      <c r="D63" s="44"/>
      <c r="E63" s="45">
        <v>190</v>
      </c>
      <c r="F63" s="74">
        <f t="shared" si="3"/>
        <v>70</v>
      </c>
      <c r="G63" s="74">
        <f t="shared" si="4"/>
        <v>120</v>
      </c>
      <c r="H63" s="75">
        <f t="shared" si="2"/>
        <v>89.171999999999997</v>
      </c>
      <c r="I63" s="76">
        <f t="shared" si="5"/>
        <v>191</v>
      </c>
      <c r="J63" s="74">
        <f t="shared" si="6"/>
        <v>69</v>
      </c>
      <c r="K63" s="74">
        <f t="shared" si="7"/>
        <v>122</v>
      </c>
      <c r="L63" s="76">
        <f t="shared" si="8"/>
        <v>192</v>
      </c>
      <c r="M63" s="74">
        <f t="shared" si="9"/>
        <v>69</v>
      </c>
      <c r="N63" s="74">
        <f t="shared" si="10"/>
        <v>123</v>
      </c>
      <c r="O63" s="76">
        <f t="shared" si="11"/>
        <v>195</v>
      </c>
      <c r="P63" s="74">
        <f t="shared" si="12"/>
        <v>70</v>
      </c>
      <c r="Q63" s="74">
        <f t="shared" si="13"/>
        <v>125</v>
      </c>
    </row>
    <row r="64" spans="2:17" thickBot="1">
      <c r="B64" s="46">
        <v>42</v>
      </c>
      <c r="C64" s="47" t="s">
        <v>69</v>
      </c>
      <c r="D64" s="47"/>
      <c r="E64" s="48">
        <v>190</v>
      </c>
      <c r="F64" s="48">
        <f t="shared" si="3"/>
        <v>70</v>
      </c>
      <c r="G64" s="48">
        <f t="shared" si="4"/>
        <v>120</v>
      </c>
      <c r="H64" s="49">
        <f t="shared" si="2"/>
        <v>89.171999999999997</v>
      </c>
      <c r="I64" s="48">
        <f t="shared" si="5"/>
        <v>191</v>
      </c>
      <c r="J64" s="48">
        <f t="shared" si="6"/>
        <v>69</v>
      </c>
      <c r="K64" s="48">
        <f t="shared" si="7"/>
        <v>122</v>
      </c>
      <c r="L64" s="50">
        <f t="shared" si="8"/>
        <v>192</v>
      </c>
      <c r="M64" s="50">
        <f t="shared" si="9"/>
        <v>69</v>
      </c>
      <c r="N64" s="50">
        <f t="shared" si="10"/>
        <v>123</v>
      </c>
      <c r="O64" s="50">
        <f t="shared" si="11"/>
        <v>195</v>
      </c>
      <c r="P64" s="50">
        <f t="shared" si="12"/>
        <v>70</v>
      </c>
      <c r="Q64" s="51">
        <f t="shared" si="13"/>
        <v>125</v>
      </c>
    </row>
    <row r="65" spans="2:17">
      <c r="B65" s="18">
        <v>43</v>
      </c>
      <c r="C65" s="14" t="s">
        <v>70</v>
      </c>
      <c r="D65" s="14"/>
      <c r="E65" s="12">
        <v>190</v>
      </c>
      <c r="F65" s="10">
        <f t="shared" si="3"/>
        <v>70</v>
      </c>
      <c r="G65" s="11">
        <f t="shared" si="4"/>
        <v>120</v>
      </c>
      <c r="H65" s="10">
        <f t="shared" si="2"/>
        <v>89.171999999999997</v>
      </c>
      <c r="I65" s="10">
        <f t="shared" si="5"/>
        <v>191</v>
      </c>
      <c r="J65" s="10">
        <f t="shared" si="6"/>
        <v>69</v>
      </c>
      <c r="K65" s="11">
        <f t="shared" si="7"/>
        <v>122</v>
      </c>
      <c r="L65" s="10">
        <f t="shared" si="8"/>
        <v>192</v>
      </c>
      <c r="M65" s="10">
        <f t="shared" si="9"/>
        <v>69</v>
      </c>
      <c r="N65" s="11">
        <f t="shared" si="10"/>
        <v>123</v>
      </c>
      <c r="O65" s="10">
        <f t="shared" si="11"/>
        <v>195</v>
      </c>
      <c r="P65" s="10">
        <f t="shared" si="12"/>
        <v>70</v>
      </c>
      <c r="Q65" s="12">
        <f t="shared" si="13"/>
        <v>125</v>
      </c>
    </row>
    <row r="66" spans="2:17">
      <c r="B66" s="18">
        <v>44</v>
      </c>
      <c r="C66" s="14" t="s">
        <v>71</v>
      </c>
      <c r="D66" s="14"/>
      <c r="E66" s="12">
        <v>190</v>
      </c>
      <c r="F66" s="10">
        <f t="shared" si="3"/>
        <v>70</v>
      </c>
      <c r="G66" s="11">
        <f t="shared" si="4"/>
        <v>120</v>
      </c>
      <c r="H66" s="10">
        <f t="shared" si="2"/>
        <v>89.171999999999997</v>
      </c>
      <c r="I66" s="10">
        <f t="shared" si="5"/>
        <v>191</v>
      </c>
      <c r="J66" s="10">
        <f t="shared" si="6"/>
        <v>69</v>
      </c>
      <c r="K66" s="11">
        <f t="shared" si="7"/>
        <v>122</v>
      </c>
      <c r="L66" s="10">
        <f t="shared" si="8"/>
        <v>192</v>
      </c>
      <c r="M66" s="10">
        <f t="shared" si="9"/>
        <v>69</v>
      </c>
      <c r="N66" s="11">
        <f t="shared" si="10"/>
        <v>123</v>
      </c>
      <c r="O66" s="10">
        <f t="shared" si="11"/>
        <v>195</v>
      </c>
      <c r="P66" s="10">
        <f t="shared" si="12"/>
        <v>70</v>
      </c>
      <c r="Q66" s="12">
        <f t="shared" si="13"/>
        <v>125</v>
      </c>
    </row>
    <row r="67" spans="2:17">
      <c r="B67" s="18">
        <v>45</v>
      </c>
      <c r="C67" s="14" t="s">
        <v>72</v>
      </c>
      <c r="D67" s="14"/>
      <c r="E67" s="12">
        <v>190</v>
      </c>
      <c r="F67" s="10">
        <f t="shared" si="3"/>
        <v>70</v>
      </c>
      <c r="G67" s="11">
        <f t="shared" si="4"/>
        <v>120</v>
      </c>
      <c r="H67" s="10">
        <f t="shared" si="2"/>
        <v>89.171999999999997</v>
      </c>
      <c r="I67" s="10">
        <f t="shared" si="5"/>
        <v>191</v>
      </c>
      <c r="J67" s="10">
        <f t="shared" si="6"/>
        <v>69</v>
      </c>
      <c r="K67" s="11">
        <f t="shared" si="7"/>
        <v>122</v>
      </c>
      <c r="L67" s="10">
        <f t="shared" si="8"/>
        <v>192</v>
      </c>
      <c r="M67" s="10">
        <f t="shared" si="9"/>
        <v>69</v>
      </c>
      <c r="N67" s="11">
        <f t="shared" si="10"/>
        <v>123</v>
      </c>
      <c r="O67" s="10">
        <f t="shared" si="11"/>
        <v>195</v>
      </c>
      <c r="P67" s="10">
        <f t="shared" si="12"/>
        <v>70</v>
      </c>
      <c r="Q67" s="12">
        <f t="shared" si="13"/>
        <v>125</v>
      </c>
    </row>
    <row r="68" spans="2:17">
      <c r="B68" s="18">
        <v>46</v>
      </c>
      <c r="C68" s="14" t="s">
        <v>73</v>
      </c>
      <c r="D68" s="14"/>
      <c r="E68" s="12">
        <v>190</v>
      </c>
      <c r="F68" s="10">
        <f t="shared" si="3"/>
        <v>70</v>
      </c>
      <c r="G68" s="11">
        <f t="shared" si="4"/>
        <v>120</v>
      </c>
      <c r="H68" s="10">
        <f t="shared" si="2"/>
        <v>89.171999999999997</v>
      </c>
      <c r="I68" s="10">
        <f t="shared" si="5"/>
        <v>191</v>
      </c>
      <c r="J68" s="10">
        <f t="shared" si="6"/>
        <v>69</v>
      </c>
      <c r="K68" s="11">
        <f t="shared" si="7"/>
        <v>122</v>
      </c>
      <c r="L68" s="10">
        <f t="shared" si="8"/>
        <v>192</v>
      </c>
      <c r="M68" s="10">
        <f t="shared" si="9"/>
        <v>69</v>
      </c>
      <c r="N68" s="11">
        <f t="shared" si="10"/>
        <v>123</v>
      </c>
      <c r="O68" s="10">
        <f t="shared" si="11"/>
        <v>195</v>
      </c>
      <c r="P68" s="10">
        <f t="shared" si="12"/>
        <v>70</v>
      </c>
      <c r="Q68" s="12">
        <f t="shared" si="13"/>
        <v>125</v>
      </c>
    </row>
    <row r="69" spans="2:17">
      <c r="B69" s="18">
        <v>47</v>
      </c>
      <c r="C69" s="14" t="s">
        <v>74</v>
      </c>
      <c r="D69" s="14"/>
      <c r="E69" s="12">
        <v>190</v>
      </c>
      <c r="F69" s="10">
        <f t="shared" si="3"/>
        <v>70</v>
      </c>
      <c r="G69" s="11">
        <f t="shared" si="4"/>
        <v>120</v>
      </c>
      <c r="H69" s="10">
        <f t="shared" si="2"/>
        <v>89.171999999999997</v>
      </c>
      <c r="I69" s="10">
        <f t="shared" si="5"/>
        <v>191</v>
      </c>
      <c r="J69" s="10">
        <f t="shared" si="6"/>
        <v>69</v>
      </c>
      <c r="K69" s="11">
        <f t="shared" si="7"/>
        <v>122</v>
      </c>
      <c r="L69" s="10">
        <f t="shared" si="8"/>
        <v>192</v>
      </c>
      <c r="M69" s="10">
        <f t="shared" si="9"/>
        <v>69</v>
      </c>
      <c r="N69" s="11">
        <f t="shared" si="10"/>
        <v>123</v>
      </c>
      <c r="O69" s="10">
        <f t="shared" si="11"/>
        <v>195</v>
      </c>
      <c r="P69" s="10">
        <f t="shared" si="12"/>
        <v>70</v>
      </c>
      <c r="Q69" s="12">
        <f t="shared" si="13"/>
        <v>125</v>
      </c>
    </row>
    <row r="70" spans="2:17">
      <c r="B70" s="18">
        <v>48</v>
      </c>
      <c r="C70" s="14" t="s">
        <v>75</v>
      </c>
      <c r="D70" s="14"/>
      <c r="E70" s="12">
        <v>190</v>
      </c>
      <c r="F70" s="10">
        <f t="shared" si="3"/>
        <v>70</v>
      </c>
      <c r="G70" s="11">
        <f t="shared" si="4"/>
        <v>120</v>
      </c>
      <c r="H70" s="10">
        <f t="shared" si="2"/>
        <v>89.171999999999997</v>
      </c>
      <c r="I70" s="10">
        <f t="shared" si="5"/>
        <v>191</v>
      </c>
      <c r="J70" s="10">
        <f t="shared" si="6"/>
        <v>69</v>
      </c>
      <c r="K70" s="11">
        <f t="shared" si="7"/>
        <v>122</v>
      </c>
      <c r="L70" s="10">
        <f t="shared" si="8"/>
        <v>192</v>
      </c>
      <c r="M70" s="10">
        <f t="shared" si="9"/>
        <v>69</v>
      </c>
      <c r="N70" s="11">
        <f t="shared" si="10"/>
        <v>123</v>
      </c>
      <c r="O70" s="10">
        <f t="shared" si="11"/>
        <v>195</v>
      </c>
      <c r="P70" s="10">
        <f t="shared" si="12"/>
        <v>70</v>
      </c>
      <c r="Q70" s="12">
        <f t="shared" si="13"/>
        <v>125</v>
      </c>
    </row>
    <row r="71" spans="2:17">
      <c r="B71" s="18">
        <v>49</v>
      </c>
      <c r="C71" s="14" t="s">
        <v>76</v>
      </c>
      <c r="D71" s="14"/>
      <c r="E71" s="12">
        <v>190</v>
      </c>
      <c r="F71" s="10">
        <f t="shared" si="3"/>
        <v>70</v>
      </c>
      <c r="G71" s="11">
        <f t="shared" si="4"/>
        <v>120</v>
      </c>
      <c r="H71" s="10">
        <f t="shared" si="2"/>
        <v>89.171999999999997</v>
      </c>
      <c r="I71" s="10">
        <f t="shared" si="5"/>
        <v>191</v>
      </c>
      <c r="J71" s="10">
        <f t="shared" si="6"/>
        <v>69</v>
      </c>
      <c r="K71" s="11">
        <f t="shared" si="7"/>
        <v>122</v>
      </c>
      <c r="L71" s="10">
        <f t="shared" si="8"/>
        <v>192</v>
      </c>
      <c r="M71" s="10">
        <f t="shared" si="9"/>
        <v>69</v>
      </c>
      <c r="N71" s="11">
        <f t="shared" si="10"/>
        <v>123</v>
      </c>
      <c r="O71" s="10">
        <f t="shared" si="11"/>
        <v>195</v>
      </c>
      <c r="P71" s="10">
        <f t="shared" si="12"/>
        <v>70</v>
      </c>
      <c r="Q71" s="12">
        <f t="shared" si="13"/>
        <v>125</v>
      </c>
    </row>
    <row r="72" spans="2:17">
      <c r="B72" s="18">
        <v>50</v>
      </c>
      <c r="C72" s="14" t="s">
        <v>77</v>
      </c>
      <c r="D72" s="14"/>
      <c r="E72" s="12">
        <v>190</v>
      </c>
      <c r="F72" s="10">
        <f t="shared" si="3"/>
        <v>70</v>
      </c>
      <c r="G72" s="11">
        <f t="shared" si="4"/>
        <v>120</v>
      </c>
      <c r="H72" s="10">
        <f t="shared" si="2"/>
        <v>89.171999999999997</v>
      </c>
      <c r="I72" s="10">
        <f t="shared" si="5"/>
        <v>191</v>
      </c>
      <c r="J72" s="10">
        <f t="shared" si="6"/>
        <v>69</v>
      </c>
      <c r="K72" s="11">
        <f t="shared" si="7"/>
        <v>122</v>
      </c>
      <c r="L72" s="10">
        <f t="shared" si="8"/>
        <v>192</v>
      </c>
      <c r="M72" s="10">
        <f t="shared" si="9"/>
        <v>69</v>
      </c>
      <c r="N72" s="11">
        <f t="shared" si="10"/>
        <v>123</v>
      </c>
      <c r="O72" s="10">
        <f t="shared" si="11"/>
        <v>195</v>
      </c>
      <c r="P72" s="10">
        <f t="shared" si="12"/>
        <v>70</v>
      </c>
      <c r="Q72" s="12">
        <f t="shared" si="13"/>
        <v>125</v>
      </c>
    </row>
    <row r="73" spans="2:17">
      <c r="B73" s="18">
        <v>51</v>
      </c>
      <c r="C73" s="14" t="s">
        <v>78</v>
      </c>
      <c r="D73" s="14"/>
      <c r="E73" s="12">
        <v>190</v>
      </c>
      <c r="F73" s="10">
        <f t="shared" si="3"/>
        <v>70</v>
      </c>
      <c r="G73" s="11">
        <f t="shared" si="4"/>
        <v>120</v>
      </c>
      <c r="H73" s="10">
        <f t="shared" si="2"/>
        <v>89.171999999999997</v>
      </c>
      <c r="I73" s="10">
        <f t="shared" si="5"/>
        <v>191</v>
      </c>
      <c r="J73" s="10">
        <f t="shared" si="6"/>
        <v>69</v>
      </c>
      <c r="K73" s="11">
        <f t="shared" si="7"/>
        <v>122</v>
      </c>
      <c r="L73" s="10">
        <f t="shared" si="8"/>
        <v>192</v>
      </c>
      <c r="M73" s="10">
        <f t="shared" si="9"/>
        <v>69</v>
      </c>
      <c r="N73" s="11">
        <f t="shared" si="10"/>
        <v>123</v>
      </c>
      <c r="O73" s="10">
        <f t="shared" si="11"/>
        <v>195</v>
      </c>
      <c r="P73" s="10">
        <f t="shared" si="12"/>
        <v>70</v>
      </c>
      <c r="Q73" s="12">
        <f t="shared" si="13"/>
        <v>125</v>
      </c>
    </row>
    <row r="74" spans="2:17">
      <c r="B74" s="18">
        <v>52</v>
      </c>
      <c r="C74" s="9" t="s">
        <v>79</v>
      </c>
      <c r="D74" s="9"/>
      <c r="E74" s="12">
        <v>190</v>
      </c>
      <c r="F74" s="10">
        <f t="shared" si="3"/>
        <v>70</v>
      </c>
      <c r="G74" s="11">
        <f t="shared" si="4"/>
        <v>120</v>
      </c>
      <c r="H74" s="10">
        <f t="shared" si="2"/>
        <v>89.171999999999997</v>
      </c>
      <c r="I74" s="10">
        <f t="shared" si="5"/>
        <v>191</v>
      </c>
      <c r="J74" s="10">
        <f t="shared" si="6"/>
        <v>69</v>
      </c>
      <c r="K74" s="11">
        <f t="shared" si="7"/>
        <v>122</v>
      </c>
      <c r="L74" s="10">
        <f t="shared" si="8"/>
        <v>192</v>
      </c>
      <c r="M74" s="10">
        <f t="shared" si="9"/>
        <v>69</v>
      </c>
      <c r="N74" s="11">
        <f t="shared" si="10"/>
        <v>123</v>
      </c>
      <c r="O74" s="10">
        <f t="shared" si="11"/>
        <v>195</v>
      </c>
      <c r="P74" s="10">
        <f t="shared" si="12"/>
        <v>70</v>
      </c>
      <c r="Q74" s="12">
        <f t="shared" si="13"/>
        <v>125</v>
      </c>
    </row>
    <row r="75" spans="2:17">
      <c r="B75" s="18">
        <v>53</v>
      </c>
      <c r="C75" s="14" t="s">
        <v>80</v>
      </c>
      <c r="D75" s="14"/>
      <c r="E75" s="12">
        <v>190</v>
      </c>
      <c r="F75" s="10">
        <f t="shared" si="3"/>
        <v>70</v>
      </c>
      <c r="G75" s="11">
        <f t="shared" si="4"/>
        <v>120</v>
      </c>
      <c r="H75" s="10">
        <f t="shared" si="2"/>
        <v>89.171999999999997</v>
      </c>
      <c r="I75" s="10">
        <f t="shared" si="5"/>
        <v>191</v>
      </c>
      <c r="J75" s="10">
        <f t="shared" si="6"/>
        <v>69</v>
      </c>
      <c r="K75" s="11">
        <f t="shared" si="7"/>
        <v>122</v>
      </c>
      <c r="L75" s="10">
        <f t="shared" si="8"/>
        <v>192</v>
      </c>
      <c r="M75" s="10">
        <f t="shared" si="9"/>
        <v>69</v>
      </c>
      <c r="N75" s="11">
        <f t="shared" si="10"/>
        <v>123</v>
      </c>
      <c r="O75" s="10">
        <f t="shared" si="11"/>
        <v>195</v>
      </c>
      <c r="P75" s="10">
        <f t="shared" si="12"/>
        <v>70</v>
      </c>
      <c r="Q75" s="12">
        <f t="shared" si="13"/>
        <v>125</v>
      </c>
    </row>
    <row r="76" spans="2:17">
      <c r="B76" s="18">
        <v>54</v>
      </c>
      <c r="C76" s="14" t="s">
        <v>81</v>
      </c>
      <c r="D76" s="14"/>
      <c r="E76" s="12">
        <v>190</v>
      </c>
      <c r="F76" s="10">
        <f t="shared" si="3"/>
        <v>70</v>
      </c>
      <c r="G76" s="11">
        <f t="shared" si="4"/>
        <v>120</v>
      </c>
      <c r="H76" s="10">
        <f t="shared" si="2"/>
        <v>89.171999999999997</v>
      </c>
      <c r="I76" s="10">
        <f t="shared" si="5"/>
        <v>191</v>
      </c>
      <c r="J76" s="10">
        <f t="shared" si="6"/>
        <v>69</v>
      </c>
      <c r="K76" s="11">
        <f t="shared" si="7"/>
        <v>122</v>
      </c>
      <c r="L76" s="10">
        <f t="shared" si="8"/>
        <v>192</v>
      </c>
      <c r="M76" s="10">
        <f t="shared" si="9"/>
        <v>69</v>
      </c>
      <c r="N76" s="11">
        <f t="shared" si="10"/>
        <v>123</v>
      </c>
      <c r="O76" s="10">
        <f t="shared" si="11"/>
        <v>195</v>
      </c>
      <c r="P76" s="10">
        <f t="shared" si="12"/>
        <v>70</v>
      </c>
      <c r="Q76" s="12">
        <f t="shared" si="13"/>
        <v>125</v>
      </c>
    </row>
    <row r="77" spans="2:17">
      <c r="B77" s="18">
        <v>55</v>
      </c>
      <c r="C77" s="14" t="s">
        <v>82</v>
      </c>
      <c r="D77" s="14"/>
      <c r="E77" s="12">
        <v>190</v>
      </c>
      <c r="F77" s="10">
        <f t="shared" si="3"/>
        <v>70</v>
      </c>
      <c r="G77" s="11">
        <f t="shared" si="4"/>
        <v>120</v>
      </c>
      <c r="H77" s="10">
        <f t="shared" si="2"/>
        <v>89.171999999999997</v>
      </c>
      <c r="I77" s="10">
        <f t="shared" si="5"/>
        <v>191</v>
      </c>
      <c r="J77" s="10">
        <f t="shared" si="6"/>
        <v>69</v>
      </c>
      <c r="K77" s="11">
        <f t="shared" si="7"/>
        <v>122</v>
      </c>
      <c r="L77" s="10">
        <f t="shared" si="8"/>
        <v>192</v>
      </c>
      <c r="M77" s="10">
        <f t="shared" si="9"/>
        <v>69</v>
      </c>
      <c r="N77" s="11">
        <f t="shared" si="10"/>
        <v>123</v>
      </c>
      <c r="O77" s="10">
        <f t="shared" si="11"/>
        <v>195</v>
      </c>
      <c r="P77" s="10">
        <f t="shared" si="12"/>
        <v>70</v>
      </c>
      <c r="Q77" s="12">
        <f t="shared" si="13"/>
        <v>125</v>
      </c>
    </row>
    <row r="78" spans="2:17">
      <c r="B78" s="18">
        <v>56</v>
      </c>
      <c r="C78" s="14" t="s">
        <v>83</v>
      </c>
      <c r="D78" s="14"/>
      <c r="E78" s="12">
        <v>190</v>
      </c>
      <c r="F78" s="10">
        <f t="shared" si="3"/>
        <v>70</v>
      </c>
      <c r="G78" s="11">
        <f t="shared" si="4"/>
        <v>120</v>
      </c>
      <c r="H78" s="10">
        <f t="shared" si="2"/>
        <v>89.171999999999997</v>
      </c>
      <c r="I78" s="10">
        <f t="shared" si="5"/>
        <v>191</v>
      </c>
      <c r="J78" s="10">
        <f t="shared" si="6"/>
        <v>69</v>
      </c>
      <c r="K78" s="11">
        <f t="shared" si="7"/>
        <v>122</v>
      </c>
      <c r="L78" s="10">
        <f t="shared" si="8"/>
        <v>192</v>
      </c>
      <c r="M78" s="10">
        <f t="shared" si="9"/>
        <v>69</v>
      </c>
      <c r="N78" s="11">
        <f t="shared" si="10"/>
        <v>123</v>
      </c>
      <c r="O78" s="10">
        <f t="shared" si="11"/>
        <v>195</v>
      </c>
      <c r="P78" s="10">
        <f t="shared" si="12"/>
        <v>70</v>
      </c>
      <c r="Q78" s="12">
        <f t="shared" si="13"/>
        <v>125</v>
      </c>
    </row>
    <row r="79" spans="2:17">
      <c r="B79" s="18">
        <v>57</v>
      </c>
      <c r="C79" s="9" t="s">
        <v>84</v>
      </c>
      <c r="D79" s="14"/>
      <c r="E79" s="12">
        <v>200</v>
      </c>
      <c r="F79" s="10">
        <f t="shared" si="3"/>
        <v>73</v>
      </c>
      <c r="G79" s="11">
        <f t="shared" si="4"/>
        <v>127</v>
      </c>
      <c r="H79" s="10">
        <f t="shared" si="2"/>
        <v>94.373699999999999</v>
      </c>
      <c r="I79" s="10">
        <f t="shared" si="5"/>
        <v>202</v>
      </c>
      <c r="J79" s="10">
        <f t="shared" si="6"/>
        <v>73</v>
      </c>
      <c r="K79" s="11">
        <f t="shared" si="7"/>
        <v>129</v>
      </c>
      <c r="L79" s="10">
        <f t="shared" si="8"/>
        <v>202</v>
      </c>
      <c r="M79" s="10">
        <f t="shared" si="9"/>
        <v>73</v>
      </c>
      <c r="N79" s="11">
        <f t="shared" si="10"/>
        <v>129</v>
      </c>
      <c r="O79" s="10">
        <f t="shared" si="11"/>
        <v>205</v>
      </c>
      <c r="P79" s="10">
        <f t="shared" si="12"/>
        <v>73</v>
      </c>
      <c r="Q79" s="12">
        <f t="shared" si="13"/>
        <v>132</v>
      </c>
    </row>
    <row r="80" spans="2:17">
      <c r="B80" s="18">
        <v>58</v>
      </c>
      <c r="C80" s="9" t="s">
        <v>85</v>
      </c>
      <c r="D80" s="14"/>
      <c r="E80" s="12">
        <v>190</v>
      </c>
      <c r="F80" s="10">
        <f t="shared" si="3"/>
        <v>70</v>
      </c>
      <c r="G80" s="11">
        <f t="shared" si="4"/>
        <v>120</v>
      </c>
      <c r="H80" s="10">
        <f t="shared" si="2"/>
        <v>89.171999999999997</v>
      </c>
      <c r="I80" s="10">
        <f t="shared" si="5"/>
        <v>191</v>
      </c>
      <c r="J80" s="10">
        <f t="shared" si="6"/>
        <v>69</v>
      </c>
      <c r="K80" s="11">
        <f t="shared" si="7"/>
        <v>122</v>
      </c>
      <c r="L80" s="10">
        <f t="shared" si="8"/>
        <v>192</v>
      </c>
      <c r="M80" s="10">
        <f t="shared" si="9"/>
        <v>69</v>
      </c>
      <c r="N80" s="11">
        <f t="shared" si="10"/>
        <v>123</v>
      </c>
      <c r="O80" s="10">
        <f t="shared" si="11"/>
        <v>195</v>
      </c>
      <c r="P80" s="10">
        <f t="shared" si="12"/>
        <v>70</v>
      </c>
      <c r="Q80" s="12">
        <f t="shared" si="13"/>
        <v>125</v>
      </c>
    </row>
    <row r="81" spans="2:17">
      <c r="B81" s="18">
        <v>59</v>
      </c>
      <c r="C81" s="14" t="s">
        <v>86</v>
      </c>
      <c r="D81" s="14"/>
      <c r="E81" s="12">
        <v>190</v>
      </c>
      <c r="F81" s="10">
        <f t="shared" si="3"/>
        <v>70</v>
      </c>
      <c r="G81" s="11">
        <f t="shared" si="4"/>
        <v>120</v>
      </c>
      <c r="H81" s="10">
        <f t="shared" si="2"/>
        <v>89.171999999999997</v>
      </c>
      <c r="I81" s="10">
        <f t="shared" si="5"/>
        <v>191</v>
      </c>
      <c r="J81" s="10">
        <f t="shared" si="6"/>
        <v>69</v>
      </c>
      <c r="K81" s="11">
        <f t="shared" si="7"/>
        <v>122</v>
      </c>
      <c r="L81" s="10">
        <f t="shared" si="8"/>
        <v>192</v>
      </c>
      <c r="M81" s="10">
        <f t="shared" si="9"/>
        <v>69</v>
      </c>
      <c r="N81" s="11">
        <f t="shared" si="10"/>
        <v>123</v>
      </c>
      <c r="O81" s="10">
        <f t="shared" si="11"/>
        <v>195</v>
      </c>
      <c r="P81" s="10">
        <f t="shared" si="12"/>
        <v>70</v>
      </c>
      <c r="Q81" s="12">
        <f t="shared" si="13"/>
        <v>125</v>
      </c>
    </row>
    <row r="82" spans="2:17">
      <c r="B82" s="18">
        <v>60</v>
      </c>
      <c r="C82" s="14" t="s">
        <v>87</v>
      </c>
      <c r="D82" s="14"/>
      <c r="E82" s="12">
        <v>210</v>
      </c>
      <c r="F82" s="10">
        <f t="shared" si="3"/>
        <v>77</v>
      </c>
      <c r="G82" s="11">
        <f t="shared" si="4"/>
        <v>133</v>
      </c>
      <c r="H82" s="10">
        <f t="shared" si="2"/>
        <v>98.832300000000004</v>
      </c>
      <c r="I82" s="10">
        <f t="shared" si="5"/>
        <v>212</v>
      </c>
      <c r="J82" s="10">
        <f t="shared" si="6"/>
        <v>77</v>
      </c>
      <c r="K82" s="11">
        <f t="shared" si="7"/>
        <v>135</v>
      </c>
      <c r="L82" s="10">
        <f t="shared" si="8"/>
        <v>212</v>
      </c>
      <c r="M82" s="10">
        <f t="shared" si="9"/>
        <v>77</v>
      </c>
      <c r="N82" s="11">
        <f t="shared" si="10"/>
        <v>135</v>
      </c>
      <c r="O82" s="10">
        <f t="shared" si="11"/>
        <v>215</v>
      </c>
      <c r="P82" s="10">
        <f t="shared" si="12"/>
        <v>77</v>
      </c>
      <c r="Q82" s="12">
        <f t="shared" si="13"/>
        <v>138</v>
      </c>
    </row>
    <row r="83" spans="2:17">
      <c r="B83" s="18">
        <v>61</v>
      </c>
      <c r="C83" s="14" t="s">
        <v>88</v>
      </c>
      <c r="D83" s="14"/>
      <c r="E83" s="12">
        <v>190</v>
      </c>
      <c r="F83" s="10">
        <f t="shared" si="3"/>
        <v>70</v>
      </c>
      <c r="G83" s="11">
        <f t="shared" si="4"/>
        <v>120</v>
      </c>
      <c r="H83" s="10">
        <f t="shared" si="2"/>
        <v>89.171999999999997</v>
      </c>
      <c r="I83" s="10">
        <f t="shared" si="5"/>
        <v>191</v>
      </c>
      <c r="J83" s="10">
        <f t="shared" si="6"/>
        <v>69</v>
      </c>
      <c r="K83" s="11">
        <f t="shared" si="7"/>
        <v>122</v>
      </c>
      <c r="L83" s="10">
        <f t="shared" si="8"/>
        <v>192</v>
      </c>
      <c r="M83" s="10">
        <f t="shared" si="9"/>
        <v>69</v>
      </c>
      <c r="N83" s="11">
        <f t="shared" si="10"/>
        <v>123</v>
      </c>
      <c r="O83" s="10">
        <f t="shared" si="11"/>
        <v>195</v>
      </c>
      <c r="P83" s="10">
        <f t="shared" si="12"/>
        <v>70</v>
      </c>
      <c r="Q83" s="12">
        <f t="shared" si="13"/>
        <v>125</v>
      </c>
    </row>
    <row r="84" spans="2:17">
      <c r="B84" s="18">
        <v>62</v>
      </c>
      <c r="C84" s="14" t="s">
        <v>89</v>
      </c>
      <c r="D84" s="14"/>
      <c r="E84" s="12">
        <v>190</v>
      </c>
      <c r="F84" s="10">
        <f t="shared" si="3"/>
        <v>70</v>
      </c>
      <c r="G84" s="11">
        <f t="shared" si="4"/>
        <v>120</v>
      </c>
      <c r="H84" s="10">
        <f t="shared" si="2"/>
        <v>89.171999999999997</v>
      </c>
      <c r="I84" s="10">
        <f t="shared" si="5"/>
        <v>191</v>
      </c>
      <c r="J84" s="10">
        <f t="shared" si="6"/>
        <v>69</v>
      </c>
      <c r="K84" s="11">
        <f t="shared" si="7"/>
        <v>122</v>
      </c>
      <c r="L84" s="10">
        <f t="shared" si="8"/>
        <v>192</v>
      </c>
      <c r="M84" s="10">
        <f t="shared" si="9"/>
        <v>69</v>
      </c>
      <c r="N84" s="11">
        <f t="shared" si="10"/>
        <v>123</v>
      </c>
      <c r="O84" s="10">
        <f t="shared" si="11"/>
        <v>195</v>
      </c>
      <c r="P84" s="10">
        <f t="shared" si="12"/>
        <v>70</v>
      </c>
      <c r="Q84" s="12">
        <f t="shared" si="13"/>
        <v>125</v>
      </c>
    </row>
    <row r="85" spans="2:17">
      <c r="B85" s="18">
        <v>63</v>
      </c>
      <c r="C85" s="14" t="s">
        <v>90</v>
      </c>
      <c r="D85" s="14"/>
      <c r="E85" s="12">
        <v>190</v>
      </c>
      <c r="F85" s="10">
        <f t="shared" si="3"/>
        <v>70</v>
      </c>
      <c r="G85" s="11">
        <f t="shared" si="4"/>
        <v>120</v>
      </c>
      <c r="H85" s="10">
        <f t="shared" si="2"/>
        <v>89.171999999999997</v>
      </c>
      <c r="I85" s="10">
        <f t="shared" si="5"/>
        <v>191</v>
      </c>
      <c r="J85" s="10">
        <f t="shared" si="6"/>
        <v>69</v>
      </c>
      <c r="K85" s="11">
        <f t="shared" si="7"/>
        <v>122</v>
      </c>
      <c r="L85" s="10">
        <f t="shared" si="8"/>
        <v>192</v>
      </c>
      <c r="M85" s="10">
        <f t="shared" si="9"/>
        <v>69</v>
      </c>
      <c r="N85" s="11">
        <f t="shared" si="10"/>
        <v>123</v>
      </c>
      <c r="O85" s="10">
        <f t="shared" si="11"/>
        <v>195</v>
      </c>
      <c r="P85" s="10">
        <f t="shared" si="12"/>
        <v>70</v>
      </c>
      <c r="Q85" s="12">
        <f t="shared" si="13"/>
        <v>125</v>
      </c>
    </row>
    <row r="86" spans="2:17">
      <c r="B86" s="18">
        <v>64</v>
      </c>
      <c r="C86" s="14" t="s">
        <v>91</v>
      </c>
      <c r="D86" s="14"/>
      <c r="E86" s="12">
        <v>190</v>
      </c>
      <c r="F86" s="10">
        <f t="shared" si="3"/>
        <v>70</v>
      </c>
      <c r="G86" s="11">
        <f t="shared" si="4"/>
        <v>120</v>
      </c>
      <c r="H86" s="10">
        <f t="shared" si="2"/>
        <v>89.171999999999997</v>
      </c>
      <c r="I86" s="10">
        <f t="shared" si="5"/>
        <v>191</v>
      </c>
      <c r="J86" s="10">
        <f t="shared" si="6"/>
        <v>69</v>
      </c>
      <c r="K86" s="11">
        <f t="shared" si="7"/>
        <v>122</v>
      </c>
      <c r="L86" s="10">
        <f t="shared" si="8"/>
        <v>192</v>
      </c>
      <c r="M86" s="10">
        <f t="shared" si="9"/>
        <v>69</v>
      </c>
      <c r="N86" s="11">
        <f t="shared" si="10"/>
        <v>123</v>
      </c>
      <c r="O86" s="10">
        <f t="shared" si="11"/>
        <v>195</v>
      </c>
      <c r="P86" s="10">
        <f t="shared" si="12"/>
        <v>70</v>
      </c>
      <c r="Q86" s="12">
        <f t="shared" si="13"/>
        <v>125</v>
      </c>
    </row>
    <row r="87" spans="2:17">
      <c r="B87" s="18">
        <v>65</v>
      </c>
      <c r="C87" s="14" t="s">
        <v>92</v>
      </c>
      <c r="D87" s="14"/>
      <c r="E87" s="12">
        <v>190</v>
      </c>
      <c r="F87" s="10">
        <f t="shared" si="3"/>
        <v>70</v>
      </c>
      <c r="G87" s="11">
        <f t="shared" si="4"/>
        <v>120</v>
      </c>
      <c r="H87" s="10">
        <f t="shared" ref="H87:H90" si="14">G87-G87*25.69/100</f>
        <v>89.171999999999997</v>
      </c>
      <c r="I87" s="10">
        <f t="shared" si="5"/>
        <v>191</v>
      </c>
      <c r="J87" s="10">
        <f t="shared" si="6"/>
        <v>69</v>
      </c>
      <c r="K87" s="11">
        <f t="shared" si="7"/>
        <v>122</v>
      </c>
      <c r="L87" s="10">
        <f t="shared" si="8"/>
        <v>192</v>
      </c>
      <c r="M87" s="10">
        <f t="shared" si="9"/>
        <v>69</v>
      </c>
      <c r="N87" s="11">
        <f t="shared" si="10"/>
        <v>123</v>
      </c>
      <c r="O87" s="10">
        <f t="shared" si="11"/>
        <v>195</v>
      </c>
      <c r="P87" s="10">
        <f t="shared" si="12"/>
        <v>70</v>
      </c>
      <c r="Q87" s="12">
        <f t="shared" si="13"/>
        <v>125</v>
      </c>
    </row>
    <row r="88" spans="2:17" ht="18" thickBot="1">
      <c r="B88" s="18">
        <v>66</v>
      </c>
      <c r="C88" s="14" t="s">
        <v>93</v>
      </c>
      <c r="D88" s="14"/>
      <c r="E88" s="12">
        <v>200</v>
      </c>
      <c r="F88" s="10">
        <f t="shared" ref="F88:F90" si="15">INT((5329/14447)*E88)</f>
        <v>73</v>
      </c>
      <c r="G88" s="11">
        <f t="shared" ref="G88:G90" si="16">E88-F88</f>
        <v>127</v>
      </c>
      <c r="H88" s="10">
        <f t="shared" si="14"/>
        <v>94.373699999999999</v>
      </c>
      <c r="I88" s="10">
        <f t="shared" ref="I88:I90" si="17">INT((14595/14447)*E88)</f>
        <v>202</v>
      </c>
      <c r="J88" s="10">
        <f t="shared" ref="J88:J90" si="18">INT((5329/14595)*I88)</f>
        <v>73</v>
      </c>
      <c r="K88" s="11">
        <f t="shared" ref="K88:K90" si="19">I88-J88</f>
        <v>129</v>
      </c>
      <c r="L88" s="10">
        <f t="shared" ref="L88:L90" si="20">INT((14633/14447)*E88)</f>
        <v>202</v>
      </c>
      <c r="M88" s="10">
        <f t="shared" ref="M88:M90" si="21">INT((5329/14633)*L88)</f>
        <v>73</v>
      </c>
      <c r="N88" s="11">
        <f t="shared" ref="N88:N90" si="22">L88-M88</f>
        <v>129</v>
      </c>
      <c r="O88" s="10">
        <f t="shared" ref="O88:O90" si="23">INT((14833/14447)*E88)</f>
        <v>205</v>
      </c>
      <c r="P88" s="10">
        <f t="shared" ref="P88:P90" si="24">INT((5329/14833)*O88)</f>
        <v>73</v>
      </c>
      <c r="Q88" s="12">
        <f t="shared" ref="Q88:Q90" si="25">O88-P88</f>
        <v>132</v>
      </c>
    </row>
    <row r="89" spans="2:17" ht="21" thickBot="1">
      <c r="B89" s="38">
        <v>67</v>
      </c>
      <c r="C89" s="65" t="s">
        <v>94</v>
      </c>
      <c r="D89" s="39"/>
      <c r="E89" s="71">
        <v>190</v>
      </c>
      <c r="F89" s="72">
        <f t="shared" si="15"/>
        <v>70</v>
      </c>
      <c r="G89" s="73">
        <f t="shared" si="16"/>
        <v>120</v>
      </c>
      <c r="H89" s="40">
        <f t="shared" si="14"/>
        <v>89.171999999999997</v>
      </c>
      <c r="I89" s="71">
        <f t="shared" si="17"/>
        <v>191</v>
      </c>
      <c r="J89" s="72">
        <f t="shared" si="18"/>
        <v>69</v>
      </c>
      <c r="K89" s="73">
        <f t="shared" si="19"/>
        <v>122</v>
      </c>
      <c r="L89" s="71">
        <f t="shared" si="20"/>
        <v>192</v>
      </c>
      <c r="M89" s="72">
        <f t="shared" si="21"/>
        <v>69</v>
      </c>
      <c r="N89" s="73">
        <f t="shared" si="22"/>
        <v>123</v>
      </c>
      <c r="O89" s="71">
        <f t="shared" si="23"/>
        <v>195</v>
      </c>
      <c r="P89" s="72">
        <f t="shared" si="24"/>
        <v>70</v>
      </c>
      <c r="Q89" s="73">
        <f t="shared" si="25"/>
        <v>125</v>
      </c>
    </row>
    <row r="90" spans="2:17">
      <c r="B90" s="41">
        <v>68</v>
      </c>
      <c r="C90" s="64" t="s">
        <v>95</v>
      </c>
      <c r="D90" s="42"/>
      <c r="E90" s="62">
        <v>190</v>
      </c>
      <c r="F90" s="59">
        <f t="shared" si="15"/>
        <v>70</v>
      </c>
      <c r="G90" s="59">
        <f t="shared" si="16"/>
        <v>120</v>
      </c>
      <c r="H90" s="60">
        <f t="shared" si="14"/>
        <v>89.171999999999997</v>
      </c>
      <c r="I90" s="62">
        <f t="shared" si="17"/>
        <v>191</v>
      </c>
      <c r="J90" s="59">
        <f t="shared" si="18"/>
        <v>69</v>
      </c>
      <c r="K90" s="59">
        <f t="shared" si="19"/>
        <v>122</v>
      </c>
      <c r="L90" s="59">
        <f t="shared" si="20"/>
        <v>192</v>
      </c>
      <c r="M90" s="59">
        <f t="shared" si="21"/>
        <v>69</v>
      </c>
      <c r="N90" s="59">
        <f t="shared" si="22"/>
        <v>123</v>
      </c>
      <c r="O90" s="59">
        <f t="shared" si="23"/>
        <v>195</v>
      </c>
      <c r="P90" s="59">
        <f t="shared" si="24"/>
        <v>70</v>
      </c>
      <c r="Q90" s="59">
        <f t="shared" si="25"/>
        <v>125</v>
      </c>
    </row>
    <row r="91" spans="2:17">
      <c r="B91" s="41"/>
      <c r="C91" s="41" t="s">
        <v>96</v>
      </c>
      <c r="D91" s="42">
        <f t="shared" ref="D91:Q91" si="26">SUM(D23:D90)</f>
        <v>0</v>
      </c>
      <c r="E91" s="63">
        <f t="shared" si="26"/>
        <v>13020</v>
      </c>
      <c r="F91" s="61">
        <f t="shared" si="26"/>
        <v>4791</v>
      </c>
      <c r="G91" s="61">
        <f t="shared" si="26"/>
        <v>8229</v>
      </c>
      <c r="H91" s="60">
        <f t="shared" si="26"/>
        <v>6114.9698999999928</v>
      </c>
      <c r="I91" s="63">
        <f t="shared" si="26"/>
        <v>13097</v>
      </c>
      <c r="J91" s="61">
        <f t="shared" si="26"/>
        <v>4732</v>
      </c>
      <c r="K91" s="61">
        <f t="shared" si="26"/>
        <v>8365</v>
      </c>
      <c r="L91" s="61">
        <f t="shared" si="26"/>
        <v>13156</v>
      </c>
      <c r="M91" s="61">
        <f t="shared" si="26"/>
        <v>4732</v>
      </c>
      <c r="N91" s="61">
        <f t="shared" si="26"/>
        <v>8424</v>
      </c>
      <c r="O91" s="61">
        <f t="shared" si="26"/>
        <v>13360</v>
      </c>
      <c r="P91" s="61">
        <f t="shared" si="26"/>
        <v>4791</v>
      </c>
      <c r="Q91" s="61">
        <f t="shared" si="26"/>
        <v>8569</v>
      </c>
    </row>
    <row r="92" spans="2:17" ht="18" thickBot="1">
      <c r="B92" s="43"/>
      <c r="C92" s="43"/>
      <c r="D92" s="44"/>
      <c r="E92" s="45"/>
      <c r="F92" s="74"/>
      <c r="G92" s="74"/>
      <c r="H92" s="75"/>
      <c r="I92" s="76"/>
      <c r="J92" s="74"/>
      <c r="K92" s="74"/>
      <c r="L92" s="76"/>
      <c r="M92" s="74"/>
      <c r="N92" s="74"/>
      <c r="O92" s="76"/>
      <c r="P92" s="74"/>
      <c r="Q92" s="74"/>
    </row>
    <row r="93" spans="2:17" thickBot="1">
      <c r="B93" s="46"/>
      <c r="C93" s="47" t="s">
        <v>97</v>
      </c>
      <c r="D93" s="47">
        <f>D91+D92+D22</f>
        <v>0</v>
      </c>
      <c r="E93" s="48">
        <f t="shared" ref="E93:Q93" si="27">E91+E22</f>
        <v>14447</v>
      </c>
      <c r="F93" s="48">
        <f t="shared" si="27"/>
        <v>5329</v>
      </c>
      <c r="G93" s="48">
        <f t="shared" si="27"/>
        <v>9118</v>
      </c>
      <c r="H93" s="49">
        <f t="shared" si="27"/>
        <v>6775.5857999999926</v>
      </c>
      <c r="I93" s="48">
        <f t="shared" si="27"/>
        <v>14595</v>
      </c>
      <c r="J93" s="48">
        <f t="shared" si="27"/>
        <v>5329</v>
      </c>
      <c r="K93" s="48">
        <f t="shared" si="27"/>
        <v>9266</v>
      </c>
      <c r="L93" s="50">
        <f t="shared" si="27"/>
        <v>14633</v>
      </c>
      <c r="M93" s="50">
        <f t="shared" si="27"/>
        <v>5329</v>
      </c>
      <c r="N93" s="50">
        <f t="shared" si="27"/>
        <v>9304</v>
      </c>
      <c r="O93" s="50">
        <f t="shared" si="27"/>
        <v>14833</v>
      </c>
      <c r="P93" s="50">
        <f t="shared" si="27"/>
        <v>5329</v>
      </c>
      <c r="Q93" s="51">
        <f t="shared" si="27"/>
        <v>9504</v>
      </c>
    </row>
    <row r="94" spans="2:17">
      <c r="B94" s="18"/>
      <c r="C94" s="14"/>
      <c r="D94" s="14"/>
      <c r="E94" s="12"/>
      <c r="F94" s="10"/>
      <c r="G94" s="11"/>
      <c r="H94" s="10"/>
      <c r="I94" s="10"/>
      <c r="J94" s="10"/>
      <c r="K94" s="11"/>
      <c r="L94" s="10"/>
      <c r="M94" s="10"/>
      <c r="N94" s="11"/>
      <c r="O94" s="10"/>
      <c r="P94" s="10" t="s">
        <v>98</v>
      </c>
      <c r="Q94" s="12"/>
    </row>
    <row r="95" spans="2:17">
      <c r="B95" s="18"/>
      <c r="C95" s="14"/>
      <c r="D95" s="14"/>
      <c r="E95" s="12"/>
      <c r="F95" s="10"/>
      <c r="G95" s="11"/>
      <c r="H95" s="10"/>
      <c r="I95" s="10"/>
      <c r="J95" s="10"/>
      <c r="K95" s="11"/>
      <c r="L95" s="10"/>
      <c r="M95" s="10" t="s">
        <v>98</v>
      </c>
      <c r="N95" s="11"/>
      <c r="O95" s="10"/>
      <c r="P95" s="10"/>
      <c r="Q95" s="12"/>
    </row>
    <row r="96" spans="2:17">
      <c r="B96" s="18"/>
      <c r="C96" s="14"/>
      <c r="D96" s="14" t="s">
        <v>99</v>
      </c>
      <c r="E96" s="12" t="s">
        <v>99</v>
      </c>
      <c r="F96" s="10" t="s">
        <v>100</v>
      </c>
      <c r="G96" s="11" t="s">
        <v>101</v>
      </c>
      <c r="H96" s="10" t="s">
        <v>99</v>
      </c>
      <c r="I96" s="10"/>
      <c r="J96" s="10"/>
      <c r="K96" s="11"/>
      <c r="L96" s="10"/>
      <c r="M96" s="10"/>
      <c r="N96" s="11"/>
      <c r="O96" s="10"/>
      <c r="P96" s="10"/>
      <c r="Q96" s="12"/>
    </row>
    <row r="97" spans="2:17">
      <c r="B97" s="18"/>
      <c r="C97" s="14"/>
      <c r="D97" s="14" t="s">
        <v>102</v>
      </c>
      <c r="E97" s="12"/>
      <c r="F97" s="10"/>
      <c r="G97" s="11" t="s">
        <v>103</v>
      </c>
      <c r="H97" s="10" t="s">
        <v>102</v>
      </c>
      <c r="I97" s="10"/>
      <c r="J97" s="10"/>
      <c r="K97" s="11"/>
      <c r="L97" s="10"/>
      <c r="M97" s="10"/>
      <c r="N97" s="11" t="s">
        <v>109</v>
      </c>
      <c r="O97" s="10"/>
      <c r="P97" s="10"/>
      <c r="Q97" s="12"/>
    </row>
    <row r="98" spans="2:17">
      <c r="B98" s="18"/>
      <c r="C98" s="14"/>
      <c r="D98" s="14" t="s">
        <v>104</v>
      </c>
      <c r="E98" s="12"/>
      <c r="F98" s="10"/>
      <c r="G98" s="11" t="s">
        <v>105</v>
      </c>
      <c r="H98" s="10" t="s">
        <v>104</v>
      </c>
      <c r="I98" s="10"/>
      <c r="J98" s="10"/>
      <c r="K98" s="11"/>
      <c r="L98" s="10"/>
      <c r="M98" s="10"/>
      <c r="N98" s="11" t="s">
        <v>106</v>
      </c>
      <c r="O98" s="10"/>
      <c r="P98" s="10"/>
      <c r="Q98" s="12"/>
    </row>
    <row r="99" spans="2:17">
      <c r="B99" s="18"/>
      <c r="C99" s="14"/>
      <c r="D99" s="14"/>
      <c r="E99" s="12"/>
      <c r="F99" s="10"/>
      <c r="G99" s="11" t="s">
        <v>98</v>
      </c>
      <c r="H99" s="10"/>
      <c r="I99" s="10"/>
      <c r="J99" s="10"/>
      <c r="K99" s="11"/>
      <c r="L99" s="10"/>
      <c r="M99" s="10"/>
      <c r="N99" s="11" t="s">
        <v>107</v>
      </c>
      <c r="O99" s="10"/>
      <c r="P99" s="10"/>
      <c r="Q99" s="12"/>
    </row>
    <row r="100" spans="2:17">
      <c r="B100" s="18"/>
      <c r="C100" s="14"/>
      <c r="D100" s="14"/>
      <c r="E100" s="12"/>
      <c r="F100" s="10"/>
      <c r="G100" s="11"/>
      <c r="H100" s="10"/>
      <c r="I100" s="10"/>
      <c r="J100" s="10"/>
      <c r="K100" s="11"/>
      <c r="L100" s="10"/>
      <c r="M100" s="10"/>
      <c r="N100" s="11"/>
      <c r="O100" s="10"/>
      <c r="P100" s="10"/>
      <c r="Q100" s="12"/>
    </row>
    <row r="101" spans="2:17">
      <c r="B101" s="18"/>
      <c r="C101" s="14"/>
      <c r="D101" s="14"/>
      <c r="E101" s="12"/>
      <c r="F101" s="10"/>
      <c r="G101" s="11"/>
      <c r="H101" s="10"/>
      <c r="I101" s="10"/>
      <c r="J101" s="10"/>
      <c r="K101" s="11"/>
      <c r="L101" s="10"/>
      <c r="M101" s="10"/>
      <c r="N101" s="11"/>
      <c r="O101" s="10"/>
      <c r="P101" s="10"/>
      <c r="Q101" s="12"/>
    </row>
    <row r="102" spans="2:17">
      <c r="B102" s="18"/>
      <c r="C102" s="14"/>
      <c r="D102" s="14"/>
      <c r="E102" s="12"/>
      <c r="F102" s="10"/>
      <c r="G102" s="11"/>
      <c r="H102" s="10"/>
      <c r="I102" s="10"/>
      <c r="J102" s="10"/>
      <c r="K102" s="11"/>
      <c r="L102" s="10"/>
      <c r="M102" s="10"/>
      <c r="N102" s="11"/>
      <c r="O102" s="10"/>
      <c r="P102" s="10"/>
      <c r="Q102" s="12"/>
    </row>
    <row r="103" spans="2:17">
      <c r="B103" s="18"/>
      <c r="C103" s="14"/>
      <c r="D103" s="14"/>
      <c r="E103" s="12"/>
      <c r="F103" s="10"/>
      <c r="G103" s="11"/>
      <c r="H103" s="10"/>
      <c r="I103" s="10"/>
      <c r="J103" s="10"/>
      <c r="K103" s="11"/>
      <c r="L103" s="10"/>
      <c r="M103" s="10"/>
      <c r="N103" s="11"/>
      <c r="O103" s="10"/>
      <c r="P103" s="10"/>
      <c r="Q103" s="12"/>
    </row>
    <row r="104" spans="2:17">
      <c r="B104" s="19"/>
      <c r="C104" s="78"/>
      <c r="D104" s="17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2:17">
      <c r="B105" s="22"/>
      <c r="C105" s="20"/>
      <c r="D105" s="23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2:17">
      <c r="B106" s="15"/>
      <c r="C106" s="7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2:17">
      <c r="B107" s="24"/>
      <c r="C107" s="25"/>
      <c r="D107" s="26"/>
      <c r="E107" s="27"/>
      <c r="F107" s="27"/>
      <c r="G107" s="27"/>
      <c r="H107" s="27"/>
      <c r="I107" s="27"/>
      <c r="J107" s="27"/>
      <c r="K107" s="27"/>
      <c r="L107" s="28"/>
      <c r="M107" s="28"/>
      <c r="N107" s="29"/>
    </row>
    <row r="108" spans="2:17">
      <c r="C108" s="30"/>
      <c r="D108" s="24"/>
      <c r="E108" s="31"/>
      <c r="F108" s="31"/>
      <c r="G108" s="31"/>
      <c r="H108" s="31"/>
      <c r="I108" s="31"/>
      <c r="J108" s="31"/>
      <c r="K108" s="31"/>
    </row>
    <row r="109" spans="2:17" customFormat="1">
      <c r="B109" s="32"/>
      <c r="C109" s="33"/>
      <c r="D109" s="33"/>
      <c r="E109" s="33"/>
      <c r="F109" s="33"/>
      <c r="G109" s="52"/>
      <c r="H109" s="52"/>
      <c r="I109" s="52"/>
      <c r="J109" s="53"/>
      <c r="K109" s="52"/>
      <c r="L109" s="54"/>
      <c r="M109" s="54"/>
      <c r="N109" s="54"/>
      <c r="O109" s="54"/>
      <c r="P109" s="54"/>
    </row>
    <row r="110" spans="2:17" customFormat="1">
      <c r="B110" s="32"/>
      <c r="C110" s="33"/>
      <c r="D110" s="33"/>
      <c r="E110" s="33"/>
      <c r="F110" s="33"/>
      <c r="G110" s="52"/>
      <c r="H110" s="52"/>
      <c r="I110" s="52"/>
      <c r="J110" s="53"/>
      <c r="K110" s="52"/>
      <c r="L110" s="54"/>
      <c r="M110" s="54"/>
      <c r="N110" s="55"/>
      <c r="O110" s="55"/>
      <c r="P110" s="54"/>
    </row>
    <row r="111" spans="2:17" customFormat="1">
      <c r="B111" s="32"/>
      <c r="C111" s="33"/>
      <c r="D111" s="33"/>
      <c r="E111" s="33"/>
      <c r="F111" s="33"/>
      <c r="G111" s="52"/>
      <c r="H111" s="52"/>
      <c r="I111" s="52"/>
      <c r="J111" s="53"/>
      <c r="K111" s="52"/>
      <c r="L111" s="55"/>
      <c r="M111" s="55"/>
      <c r="N111" s="55"/>
      <c r="O111" s="55"/>
      <c r="P111" s="54"/>
    </row>
    <row r="112" spans="2:17" customFormat="1">
      <c r="B112" s="32"/>
      <c r="C112" s="35"/>
      <c r="D112" s="33"/>
      <c r="E112" s="36"/>
      <c r="F112" s="34"/>
      <c r="G112" s="55"/>
      <c r="H112" s="55"/>
      <c r="I112" s="56"/>
      <c r="J112" s="55"/>
      <c r="K112" s="55"/>
      <c r="L112" s="55"/>
      <c r="M112" s="55"/>
      <c r="N112" s="55"/>
      <c r="O112" s="57"/>
      <c r="P112" s="54"/>
    </row>
    <row r="113" spans="2:16">
      <c r="C113" s="5"/>
      <c r="D113" s="30"/>
      <c r="E113" s="7"/>
      <c r="F113" s="37"/>
      <c r="G113" s="55"/>
      <c r="H113" s="55"/>
      <c r="I113" s="56"/>
      <c r="J113" s="55"/>
      <c r="K113" s="55"/>
      <c r="L113" s="55"/>
      <c r="M113" s="55"/>
      <c r="N113" s="57"/>
      <c r="O113" s="57"/>
      <c r="P113" s="58"/>
    </row>
    <row r="114" spans="2:16">
      <c r="C114" s="5"/>
      <c r="D114" s="30"/>
      <c r="E114" s="7"/>
      <c r="F114" s="37"/>
      <c r="G114" s="31"/>
      <c r="H114" s="31"/>
      <c r="I114" s="7"/>
      <c r="J114" s="37"/>
      <c r="K114" s="31"/>
      <c r="L114" s="31"/>
      <c r="M114" s="31"/>
      <c r="N114" s="31"/>
      <c r="O114" s="31"/>
    </row>
    <row r="115" spans="2:16">
      <c r="C115" s="30"/>
      <c r="D115" s="30"/>
      <c r="E115" s="30"/>
      <c r="F115" s="30"/>
      <c r="G115" s="30"/>
      <c r="H115" s="30"/>
      <c r="I115" s="30"/>
      <c r="K115" s="30"/>
    </row>
    <row r="116" spans="2:16">
      <c r="C116" s="37"/>
      <c r="D116" s="30"/>
      <c r="E116" s="30"/>
      <c r="F116" s="30"/>
      <c r="G116" s="30"/>
      <c r="H116" s="30"/>
      <c r="I116" s="37"/>
      <c r="K116" s="30"/>
      <c r="N116" s="37"/>
      <c r="O116" s="37"/>
    </row>
    <row r="117" spans="2:16">
      <c r="C117" s="37"/>
      <c r="D117" s="30"/>
      <c r="E117" s="30"/>
      <c r="F117" s="30"/>
      <c r="G117" s="30"/>
      <c r="H117" s="30"/>
      <c r="I117" s="37"/>
      <c r="K117" s="30"/>
      <c r="L117" s="37"/>
      <c r="M117" s="37"/>
      <c r="N117" s="37"/>
      <c r="O117" s="37"/>
    </row>
    <row r="118" spans="2:16">
      <c r="C118" s="5"/>
      <c r="D118" s="30"/>
      <c r="E118" s="7"/>
      <c r="F118" s="37"/>
      <c r="G118" s="37"/>
      <c r="H118" s="37"/>
      <c r="I118" s="7"/>
      <c r="J118" s="37"/>
      <c r="K118" s="37"/>
      <c r="L118" s="37"/>
      <c r="M118" s="37"/>
      <c r="N118" s="31"/>
      <c r="O118" s="31"/>
    </row>
    <row r="119" spans="2:16">
      <c r="C119" s="5"/>
      <c r="D119" s="30"/>
      <c r="E119" s="7"/>
      <c r="F119" s="37"/>
      <c r="G119" s="31"/>
      <c r="H119" s="31"/>
      <c r="I119" s="7"/>
      <c r="J119" s="37"/>
      <c r="K119" s="31"/>
      <c r="L119" s="31"/>
      <c r="M119" s="31"/>
      <c r="N119" s="31"/>
      <c r="O119" s="31"/>
    </row>
    <row r="120" spans="2:16">
      <c r="C120" s="30"/>
      <c r="D120" s="7"/>
      <c r="E120" s="37"/>
      <c r="F120" s="37"/>
      <c r="G120" s="37"/>
      <c r="H120" s="37"/>
      <c r="I120" s="37"/>
      <c r="J120" s="37"/>
      <c r="K120" s="37"/>
    </row>
    <row r="121" spans="2:16">
      <c r="C121" s="30"/>
      <c r="D121" s="7"/>
      <c r="E121" s="37"/>
      <c r="F121" s="37"/>
      <c r="G121" s="37"/>
      <c r="H121" s="37"/>
      <c r="I121" s="37"/>
      <c r="J121" s="37"/>
      <c r="K121" s="37"/>
    </row>
    <row r="122" spans="2:16">
      <c r="C122" s="5"/>
      <c r="D122" s="7"/>
      <c r="E122" s="37"/>
      <c r="F122" s="37"/>
      <c r="G122" s="37"/>
      <c r="H122" s="37"/>
      <c r="I122" s="37"/>
      <c r="J122" s="37"/>
      <c r="K122" s="37"/>
    </row>
    <row r="123" spans="2:16">
      <c r="C123" s="5"/>
      <c r="D123" s="7"/>
      <c r="E123" s="37"/>
      <c r="F123" s="31"/>
      <c r="G123" s="31"/>
      <c r="H123" s="37"/>
      <c r="I123" s="37"/>
      <c r="J123" s="31"/>
      <c r="K123" s="31"/>
    </row>
    <row r="124" spans="2:16">
      <c r="D124" s="24"/>
      <c r="E124" s="31"/>
      <c r="F124" s="31"/>
      <c r="G124" s="31"/>
      <c r="H124" s="31"/>
      <c r="I124" s="31"/>
      <c r="J124" s="31"/>
      <c r="K124" s="31"/>
    </row>
    <row r="125" spans="2:16">
      <c r="C125" s="5"/>
      <c r="D125" s="7"/>
      <c r="E125" s="37"/>
      <c r="F125" s="37"/>
      <c r="G125" s="37"/>
      <c r="H125" s="37"/>
      <c r="I125" s="37"/>
      <c r="J125" s="37"/>
      <c r="K125" s="37"/>
    </row>
    <row r="126" spans="2:16">
      <c r="C126" s="5"/>
      <c r="D126" s="7"/>
      <c r="E126" s="37"/>
      <c r="F126" s="37"/>
      <c r="G126" s="37"/>
      <c r="H126" s="37"/>
      <c r="I126" s="37"/>
      <c r="J126" s="37"/>
      <c r="K126" s="37"/>
    </row>
    <row r="127" spans="2:16">
      <c r="B127" s="4"/>
      <c r="C127" s="5"/>
      <c r="D127" s="7"/>
      <c r="E127" s="37"/>
      <c r="F127" s="37"/>
      <c r="G127" s="37"/>
      <c r="H127" s="37"/>
      <c r="I127" s="37"/>
      <c r="J127" s="37"/>
      <c r="K127" s="37"/>
    </row>
    <row r="128" spans="2:16">
      <c r="B128" s="4"/>
      <c r="C128" s="5"/>
      <c r="D128" s="7"/>
      <c r="E128" s="37"/>
      <c r="F128" s="37"/>
      <c r="G128" s="37"/>
      <c r="H128" s="37"/>
      <c r="I128" s="37"/>
      <c r="J128" s="37"/>
      <c r="K128" s="37"/>
    </row>
    <row r="129" spans="2:11">
      <c r="B129" s="4"/>
      <c r="C129" s="5"/>
      <c r="D129" s="7"/>
      <c r="E129" s="37"/>
      <c r="F129" s="37"/>
      <c r="G129" s="37"/>
      <c r="H129" s="37"/>
      <c r="I129" s="37"/>
      <c r="J129" s="37"/>
      <c r="K129" s="37"/>
    </row>
    <row r="130" spans="2:11">
      <c r="B130" s="4"/>
      <c r="D130" s="24"/>
      <c r="E130" s="31"/>
      <c r="F130" s="31"/>
      <c r="G130" s="31"/>
      <c r="H130" s="31"/>
      <c r="I130" s="31"/>
      <c r="J130" s="31"/>
      <c r="K130" s="31"/>
    </row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N1" sqref="N1:N2"/>
    </sheetView>
  </sheetViews>
  <sheetFormatPr defaultRowHeight="15"/>
  <sheetData>
    <row r="1" spans="1:16">
      <c r="A1" t="s">
        <v>0</v>
      </c>
      <c r="N1" t="s">
        <v>1</v>
      </c>
    </row>
    <row r="2" spans="1:16">
      <c r="A2" t="s">
        <v>2</v>
      </c>
      <c r="N2" t="s">
        <v>110</v>
      </c>
    </row>
    <row r="4" spans="1:16">
      <c r="I4" t="s">
        <v>3</v>
      </c>
    </row>
    <row r="7" spans="1:16">
      <c r="C7" t="s">
        <v>4</v>
      </c>
    </row>
    <row r="8" spans="1:16">
      <c r="C8" t="s">
        <v>5</v>
      </c>
    </row>
    <row r="9" spans="1:16">
      <c r="C9" t="s">
        <v>108</v>
      </c>
    </row>
    <row r="10" spans="1:16">
      <c r="I10" t="s">
        <v>6</v>
      </c>
    </row>
    <row r="11" spans="1:16">
      <c r="P11" t="s">
        <v>7</v>
      </c>
    </row>
    <row r="12" spans="1:16">
      <c r="B12" t="s">
        <v>8</v>
      </c>
      <c r="C12" t="s">
        <v>9</v>
      </c>
      <c r="F12">
        <v>2017</v>
      </c>
      <c r="I12">
        <v>2018</v>
      </c>
      <c r="L12">
        <v>2019</v>
      </c>
      <c r="O12">
        <v>2020</v>
      </c>
    </row>
    <row r="13" spans="1:16">
      <c r="B13" t="s">
        <v>11</v>
      </c>
      <c r="C13" t="s">
        <v>12</v>
      </c>
      <c r="E13" t="s">
        <v>13</v>
      </c>
      <c r="F13" t="s">
        <v>14</v>
      </c>
      <c r="G13" t="s">
        <v>15</v>
      </c>
      <c r="H13" t="s">
        <v>13</v>
      </c>
      <c r="I13" t="s">
        <v>14</v>
      </c>
      <c r="J13" t="s">
        <v>15</v>
      </c>
      <c r="K13" t="s">
        <v>13</v>
      </c>
      <c r="L13" t="s">
        <v>14</v>
      </c>
      <c r="M13" t="s">
        <v>15</v>
      </c>
      <c r="N13" t="s">
        <v>13</v>
      </c>
      <c r="O13" t="s">
        <v>14</v>
      </c>
      <c r="P13" t="s">
        <v>15</v>
      </c>
    </row>
    <row r="14" spans="1:16">
      <c r="E14" t="s">
        <v>17</v>
      </c>
      <c r="F14" t="s">
        <v>18</v>
      </c>
      <c r="G14" t="s">
        <v>19</v>
      </c>
      <c r="H14" t="s">
        <v>17</v>
      </c>
      <c r="I14" t="s">
        <v>18</v>
      </c>
      <c r="J14" t="s">
        <v>19</v>
      </c>
      <c r="K14" t="s">
        <v>17</v>
      </c>
      <c r="L14" t="s">
        <v>18</v>
      </c>
      <c r="M14" t="s">
        <v>19</v>
      </c>
      <c r="N14" t="s">
        <v>17</v>
      </c>
      <c r="O14" t="s">
        <v>18</v>
      </c>
      <c r="P14" t="s">
        <v>19</v>
      </c>
    </row>
    <row r="15" spans="1:16">
      <c r="F15" t="s">
        <v>20</v>
      </c>
      <c r="G15" t="s">
        <v>21</v>
      </c>
      <c r="I15" t="s">
        <v>20</v>
      </c>
      <c r="J15" t="s">
        <v>21</v>
      </c>
      <c r="L15" t="s">
        <v>20</v>
      </c>
      <c r="M15" t="s">
        <v>21</v>
      </c>
      <c r="O15" t="s">
        <v>20</v>
      </c>
      <c r="P15" t="s">
        <v>21</v>
      </c>
    </row>
    <row r="16" spans="1:16">
      <c r="B16">
        <v>0</v>
      </c>
      <c r="C16">
        <v>1</v>
      </c>
      <c r="E16">
        <v>2</v>
      </c>
      <c r="F16">
        <v>3</v>
      </c>
      <c r="G16">
        <v>4</v>
      </c>
      <c r="H16">
        <v>2</v>
      </c>
      <c r="I16">
        <v>3</v>
      </c>
      <c r="J16">
        <v>4</v>
      </c>
      <c r="K16">
        <v>8</v>
      </c>
      <c r="L16">
        <v>9</v>
      </c>
      <c r="M16">
        <v>10</v>
      </c>
      <c r="N16">
        <v>11</v>
      </c>
      <c r="O16">
        <v>12</v>
      </c>
      <c r="P16">
        <v>13</v>
      </c>
    </row>
    <row r="17" spans="2:16">
      <c r="B17">
        <v>1</v>
      </c>
      <c r="C17" t="s">
        <v>22</v>
      </c>
      <c r="E17">
        <v>350</v>
      </c>
      <c r="F17">
        <v>129</v>
      </c>
      <c r="G17">
        <v>221</v>
      </c>
      <c r="H17">
        <v>353</v>
      </c>
      <c r="I17">
        <v>128</v>
      </c>
      <c r="J17">
        <v>225</v>
      </c>
      <c r="K17">
        <v>354</v>
      </c>
      <c r="L17">
        <v>128</v>
      </c>
      <c r="M17">
        <v>226</v>
      </c>
      <c r="N17">
        <v>359</v>
      </c>
      <c r="O17">
        <v>128</v>
      </c>
      <c r="P17">
        <v>231</v>
      </c>
    </row>
    <row r="18" spans="2:16">
      <c r="B18">
        <v>2</v>
      </c>
      <c r="C18" t="s">
        <v>23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2:16">
      <c r="B19">
        <v>3</v>
      </c>
      <c r="C19" t="s">
        <v>24</v>
      </c>
      <c r="E19">
        <v>377</v>
      </c>
      <c r="F19">
        <v>151</v>
      </c>
      <c r="G19">
        <v>226</v>
      </c>
      <c r="H19">
        <v>439</v>
      </c>
      <c r="I19">
        <v>213</v>
      </c>
      <c r="J19">
        <v>226</v>
      </c>
      <c r="K19">
        <v>415</v>
      </c>
      <c r="L19">
        <v>213</v>
      </c>
      <c r="M19">
        <v>202</v>
      </c>
      <c r="N19">
        <v>396</v>
      </c>
      <c r="O19">
        <v>142</v>
      </c>
      <c r="P19">
        <v>254</v>
      </c>
    </row>
    <row r="20" spans="2:16">
      <c r="B20">
        <v>4</v>
      </c>
      <c r="C20" t="s">
        <v>25</v>
      </c>
      <c r="E20">
        <v>350</v>
      </c>
      <c r="F20">
        <v>129</v>
      </c>
      <c r="G20">
        <v>221</v>
      </c>
      <c r="H20">
        <v>353</v>
      </c>
      <c r="I20">
        <v>128</v>
      </c>
      <c r="J20">
        <v>225</v>
      </c>
      <c r="K20">
        <v>354</v>
      </c>
      <c r="L20">
        <v>128</v>
      </c>
      <c r="M20">
        <v>226</v>
      </c>
      <c r="N20">
        <v>359</v>
      </c>
      <c r="O20">
        <v>140</v>
      </c>
      <c r="P20">
        <v>219</v>
      </c>
    </row>
    <row r="21" spans="2:16">
      <c r="B21">
        <v>5</v>
      </c>
      <c r="C21" t="s">
        <v>26</v>
      </c>
      <c r="E21">
        <v>350</v>
      </c>
      <c r="F21">
        <v>129</v>
      </c>
      <c r="G21">
        <v>221</v>
      </c>
      <c r="H21">
        <v>353</v>
      </c>
      <c r="I21">
        <v>128</v>
      </c>
      <c r="J21">
        <v>225</v>
      </c>
      <c r="K21">
        <v>354</v>
      </c>
      <c r="L21">
        <v>128</v>
      </c>
      <c r="M21">
        <v>226</v>
      </c>
      <c r="N21">
        <v>359</v>
      </c>
      <c r="O21">
        <v>128</v>
      </c>
      <c r="P21">
        <v>231</v>
      </c>
    </row>
    <row r="22" spans="2:16">
      <c r="C22" t="s">
        <v>27</v>
      </c>
      <c r="D22">
        <v>0</v>
      </c>
      <c r="E22">
        <v>1427</v>
      </c>
      <c r="F22">
        <v>538</v>
      </c>
      <c r="G22">
        <v>889</v>
      </c>
      <c r="H22">
        <v>1498</v>
      </c>
      <c r="I22">
        <v>597</v>
      </c>
      <c r="J22">
        <v>901</v>
      </c>
      <c r="K22">
        <v>1477</v>
      </c>
      <c r="L22">
        <v>597</v>
      </c>
      <c r="M22">
        <v>880</v>
      </c>
      <c r="N22">
        <v>1473</v>
      </c>
      <c r="O22">
        <v>538</v>
      </c>
      <c r="P22">
        <v>935</v>
      </c>
    </row>
    <row r="23" spans="2:16">
      <c r="B23">
        <v>1</v>
      </c>
      <c r="C23" t="s">
        <v>28</v>
      </c>
      <c r="E23">
        <v>190</v>
      </c>
      <c r="F23">
        <v>70</v>
      </c>
      <c r="G23">
        <v>120</v>
      </c>
      <c r="H23">
        <v>191</v>
      </c>
      <c r="I23">
        <v>69</v>
      </c>
      <c r="J23">
        <v>122</v>
      </c>
      <c r="K23">
        <v>192</v>
      </c>
      <c r="L23">
        <v>69</v>
      </c>
      <c r="M23">
        <v>123</v>
      </c>
      <c r="N23">
        <v>195</v>
      </c>
      <c r="O23">
        <v>70</v>
      </c>
      <c r="P23">
        <v>125</v>
      </c>
    </row>
    <row r="24" spans="2:16">
      <c r="B24">
        <v>2</v>
      </c>
      <c r="C24" t="s">
        <v>29</v>
      </c>
      <c r="E24">
        <v>190</v>
      </c>
      <c r="F24">
        <v>70</v>
      </c>
      <c r="G24">
        <v>120</v>
      </c>
      <c r="H24">
        <v>191</v>
      </c>
      <c r="I24">
        <v>69</v>
      </c>
      <c r="J24">
        <v>122</v>
      </c>
      <c r="K24">
        <v>192</v>
      </c>
      <c r="L24">
        <v>69</v>
      </c>
      <c r="M24">
        <v>123</v>
      </c>
      <c r="N24">
        <v>195</v>
      </c>
      <c r="O24">
        <v>70</v>
      </c>
      <c r="P24">
        <v>125</v>
      </c>
    </row>
    <row r="25" spans="2:16">
      <c r="B25">
        <v>3</v>
      </c>
      <c r="C25" t="s">
        <v>30</v>
      </c>
      <c r="E25">
        <v>190</v>
      </c>
      <c r="F25">
        <v>70</v>
      </c>
      <c r="G25">
        <v>120</v>
      </c>
      <c r="H25">
        <v>191</v>
      </c>
      <c r="I25">
        <v>69</v>
      </c>
      <c r="J25">
        <v>122</v>
      </c>
      <c r="K25">
        <v>192</v>
      </c>
      <c r="L25">
        <v>69</v>
      </c>
      <c r="M25">
        <v>123</v>
      </c>
      <c r="N25">
        <v>195</v>
      </c>
      <c r="O25">
        <v>70</v>
      </c>
      <c r="P25">
        <v>125</v>
      </c>
    </row>
    <row r="26" spans="2:16">
      <c r="B26">
        <v>4</v>
      </c>
      <c r="C26" t="s">
        <v>31</v>
      </c>
      <c r="E26">
        <v>190</v>
      </c>
      <c r="F26">
        <v>70</v>
      </c>
      <c r="G26">
        <v>120</v>
      </c>
      <c r="H26">
        <v>191</v>
      </c>
      <c r="I26">
        <v>69</v>
      </c>
      <c r="J26">
        <v>122</v>
      </c>
      <c r="K26">
        <v>192</v>
      </c>
      <c r="L26">
        <v>69</v>
      </c>
      <c r="M26">
        <v>123</v>
      </c>
      <c r="N26">
        <v>195</v>
      </c>
      <c r="O26">
        <v>70</v>
      </c>
      <c r="P26">
        <v>125</v>
      </c>
    </row>
    <row r="27" spans="2:16">
      <c r="B27">
        <v>5</v>
      </c>
      <c r="C27" t="s">
        <v>32</v>
      </c>
      <c r="E27">
        <v>190</v>
      </c>
      <c r="F27">
        <v>70</v>
      </c>
      <c r="G27">
        <v>120</v>
      </c>
      <c r="H27">
        <v>191</v>
      </c>
      <c r="I27">
        <v>69</v>
      </c>
      <c r="J27">
        <v>122</v>
      </c>
      <c r="K27">
        <v>192</v>
      </c>
      <c r="L27">
        <v>69</v>
      </c>
      <c r="M27">
        <v>123</v>
      </c>
      <c r="N27">
        <v>195</v>
      </c>
      <c r="O27">
        <v>70</v>
      </c>
      <c r="P27">
        <v>125</v>
      </c>
    </row>
    <row r="28" spans="2:16">
      <c r="B28">
        <v>6</v>
      </c>
      <c r="C28" t="s">
        <v>33</v>
      </c>
      <c r="E28">
        <v>200</v>
      </c>
      <c r="F28">
        <v>73</v>
      </c>
      <c r="G28">
        <v>127</v>
      </c>
      <c r="H28">
        <v>202</v>
      </c>
      <c r="I28">
        <v>73</v>
      </c>
      <c r="J28">
        <v>129</v>
      </c>
      <c r="K28">
        <v>202</v>
      </c>
      <c r="L28">
        <v>73</v>
      </c>
      <c r="M28">
        <v>129</v>
      </c>
      <c r="N28">
        <v>205</v>
      </c>
      <c r="O28">
        <v>73</v>
      </c>
      <c r="P28">
        <v>132</v>
      </c>
    </row>
    <row r="29" spans="2:16">
      <c r="B29">
        <v>7</v>
      </c>
      <c r="C29" t="s">
        <v>34</v>
      </c>
      <c r="E29">
        <v>190</v>
      </c>
      <c r="F29">
        <v>70</v>
      </c>
      <c r="G29">
        <v>120</v>
      </c>
      <c r="H29">
        <v>191</v>
      </c>
      <c r="I29">
        <v>69</v>
      </c>
      <c r="J29">
        <v>122</v>
      </c>
      <c r="K29">
        <v>192</v>
      </c>
      <c r="L29">
        <v>69</v>
      </c>
      <c r="M29">
        <v>123</v>
      </c>
      <c r="N29">
        <v>195</v>
      </c>
      <c r="O29">
        <v>70</v>
      </c>
      <c r="P29">
        <v>125</v>
      </c>
    </row>
    <row r="30" spans="2:16">
      <c r="B30">
        <v>8</v>
      </c>
      <c r="C30" t="s">
        <v>35</v>
      </c>
      <c r="E30">
        <v>190</v>
      </c>
      <c r="F30">
        <v>70</v>
      </c>
      <c r="G30">
        <v>120</v>
      </c>
      <c r="H30">
        <v>191</v>
      </c>
      <c r="I30">
        <v>69</v>
      </c>
      <c r="J30">
        <v>122</v>
      </c>
      <c r="K30">
        <v>192</v>
      </c>
      <c r="L30">
        <v>69</v>
      </c>
      <c r="M30">
        <v>123</v>
      </c>
      <c r="N30">
        <v>195</v>
      </c>
      <c r="O30">
        <v>70</v>
      </c>
      <c r="P30">
        <v>125</v>
      </c>
    </row>
    <row r="31" spans="2:16">
      <c r="B31">
        <v>9</v>
      </c>
      <c r="C31" t="s">
        <v>36</v>
      </c>
      <c r="E31">
        <v>190</v>
      </c>
      <c r="F31">
        <v>70</v>
      </c>
      <c r="G31">
        <v>120</v>
      </c>
      <c r="H31">
        <v>191</v>
      </c>
      <c r="I31">
        <v>69</v>
      </c>
      <c r="J31">
        <v>122</v>
      </c>
      <c r="K31">
        <v>192</v>
      </c>
      <c r="L31">
        <v>69</v>
      </c>
      <c r="M31">
        <v>123</v>
      </c>
      <c r="N31">
        <v>195</v>
      </c>
      <c r="O31">
        <v>70</v>
      </c>
      <c r="P31">
        <v>125</v>
      </c>
    </row>
    <row r="32" spans="2:16">
      <c r="B32">
        <v>10</v>
      </c>
      <c r="C32" t="s">
        <v>37</v>
      </c>
      <c r="E32">
        <v>190</v>
      </c>
      <c r="F32">
        <v>70</v>
      </c>
      <c r="G32">
        <v>120</v>
      </c>
      <c r="H32">
        <v>191</v>
      </c>
      <c r="I32">
        <v>69</v>
      </c>
      <c r="J32">
        <v>122</v>
      </c>
      <c r="K32">
        <v>192</v>
      </c>
      <c r="L32">
        <v>69</v>
      </c>
      <c r="M32">
        <v>123</v>
      </c>
      <c r="N32">
        <v>195</v>
      </c>
      <c r="O32">
        <v>70</v>
      </c>
      <c r="P32">
        <v>125</v>
      </c>
    </row>
    <row r="33" spans="2:16">
      <c r="B33">
        <v>11</v>
      </c>
      <c r="C33" t="s">
        <v>38</v>
      </c>
      <c r="E33">
        <v>190</v>
      </c>
      <c r="F33">
        <v>70</v>
      </c>
      <c r="G33">
        <v>120</v>
      </c>
      <c r="H33">
        <v>191</v>
      </c>
      <c r="I33">
        <v>69</v>
      </c>
      <c r="J33">
        <v>122</v>
      </c>
      <c r="K33">
        <v>192</v>
      </c>
      <c r="L33">
        <v>69</v>
      </c>
      <c r="M33">
        <v>123</v>
      </c>
      <c r="N33">
        <v>195</v>
      </c>
      <c r="O33">
        <v>70</v>
      </c>
      <c r="P33">
        <v>125</v>
      </c>
    </row>
    <row r="34" spans="2:16">
      <c r="B34">
        <v>12</v>
      </c>
      <c r="C34" t="s">
        <v>39</v>
      </c>
      <c r="E34">
        <v>200</v>
      </c>
      <c r="F34">
        <v>73</v>
      </c>
      <c r="G34">
        <v>127</v>
      </c>
      <c r="H34">
        <v>202</v>
      </c>
      <c r="I34">
        <v>73</v>
      </c>
      <c r="J34">
        <v>129</v>
      </c>
      <c r="K34">
        <v>202</v>
      </c>
      <c r="L34">
        <v>73</v>
      </c>
      <c r="M34">
        <v>129</v>
      </c>
      <c r="N34">
        <v>205</v>
      </c>
      <c r="O34">
        <v>73</v>
      </c>
      <c r="P34">
        <v>132</v>
      </c>
    </row>
    <row r="35" spans="2:16">
      <c r="B35">
        <v>13</v>
      </c>
      <c r="C35" t="s">
        <v>40</v>
      </c>
      <c r="E35">
        <v>190</v>
      </c>
      <c r="F35">
        <v>70</v>
      </c>
      <c r="G35">
        <v>120</v>
      </c>
      <c r="H35">
        <v>191</v>
      </c>
      <c r="I35">
        <v>69</v>
      </c>
      <c r="J35">
        <v>122</v>
      </c>
      <c r="K35">
        <v>192</v>
      </c>
      <c r="L35">
        <v>69</v>
      </c>
      <c r="M35">
        <v>123</v>
      </c>
      <c r="N35">
        <v>195</v>
      </c>
      <c r="O35">
        <v>70</v>
      </c>
      <c r="P35">
        <v>125</v>
      </c>
    </row>
    <row r="36" spans="2:16">
      <c r="B36">
        <v>14</v>
      </c>
      <c r="C36" t="s">
        <v>41</v>
      </c>
      <c r="E36">
        <v>200</v>
      </c>
      <c r="F36">
        <v>73</v>
      </c>
      <c r="G36">
        <v>127</v>
      </c>
      <c r="H36">
        <v>202</v>
      </c>
      <c r="I36">
        <v>73</v>
      </c>
      <c r="J36">
        <v>129</v>
      </c>
      <c r="K36">
        <v>202</v>
      </c>
      <c r="L36">
        <v>73</v>
      </c>
      <c r="M36">
        <v>129</v>
      </c>
      <c r="N36">
        <v>205</v>
      </c>
      <c r="O36">
        <v>73</v>
      </c>
      <c r="P36">
        <v>132</v>
      </c>
    </row>
    <row r="37" spans="2:16">
      <c r="B37">
        <v>15</v>
      </c>
      <c r="C37" t="s">
        <v>42</v>
      </c>
      <c r="E37">
        <v>190</v>
      </c>
      <c r="F37">
        <v>70</v>
      </c>
      <c r="G37">
        <v>120</v>
      </c>
      <c r="H37">
        <v>191</v>
      </c>
      <c r="I37">
        <v>69</v>
      </c>
      <c r="J37">
        <v>122</v>
      </c>
      <c r="K37">
        <v>192</v>
      </c>
      <c r="L37">
        <v>69</v>
      </c>
      <c r="M37">
        <v>123</v>
      </c>
      <c r="N37">
        <v>195</v>
      </c>
      <c r="O37">
        <v>70</v>
      </c>
      <c r="P37">
        <v>125</v>
      </c>
    </row>
    <row r="38" spans="2:16">
      <c r="B38">
        <v>16</v>
      </c>
      <c r="C38" t="s">
        <v>43</v>
      </c>
      <c r="E38">
        <v>200</v>
      </c>
      <c r="F38">
        <v>73</v>
      </c>
      <c r="G38">
        <v>127</v>
      </c>
      <c r="H38">
        <v>202</v>
      </c>
      <c r="I38">
        <v>73</v>
      </c>
      <c r="J38">
        <v>129</v>
      </c>
      <c r="K38">
        <v>202</v>
      </c>
      <c r="L38">
        <v>73</v>
      </c>
      <c r="M38">
        <v>129</v>
      </c>
      <c r="N38">
        <v>205</v>
      </c>
      <c r="O38">
        <v>73</v>
      </c>
      <c r="P38">
        <v>132</v>
      </c>
    </row>
    <row r="39" spans="2:16">
      <c r="B39">
        <v>17</v>
      </c>
      <c r="C39" t="s">
        <v>44</v>
      </c>
      <c r="E39">
        <v>200</v>
      </c>
      <c r="F39">
        <v>73</v>
      </c>
      <c r="G39">
        <v>127</v>
      </c>
      <c r="H39">
        <v>202</v>
      </c>
      <c r="I39">
        <v>73</v>
      </c>
      <c r="J39">
        <v>129</v>
      </c>
      <c r="K39">
        <v>202</v>
      </c>
      <c r="L39">
        <v>73</v>
      </c>
      <c r="M39">
        <v>129</v>
      </c>
      <c r="N39">
        <v>205</v>
      </c>
      <c r="O39">
        <v>73</v>
      </c>
      <c r="P39">
        <v>132</v>
      </c>
    </row>
    <row r="40" spans="2:16">
      <c r="B40">
        <v>18</v>
      </c>
      <c r="C40" t="s">
        <v>45</v>
      </c>
      <c r="E40">
        <v>190</v>
      </c>
      <c r="F40">
        <v>70</v>
      </c>
      <c r="G40">
        <v>120</v>
      </c>
      <c r="H40">
        <v>191</v>
      </c>
      <c r="I40">
        <v>69</v>
      </c>
      <c r="J40">
        <v>122</v>
      </c>
      <c r="K40">
        <v>192</v>
      </c>
      <c r="L40">
        <v>69</v>
      </c>
      <c r="M40">
        <v>123</v>
      </c>
      <c r="N40">
        <v>195</v>
      </c>
      <c r="O40">
        <v>70</v>
      </c>
      <c r="P40">
        <v>125</v>
      </c>
    </row>
    <row r="41" spans="2:16">
      <c r="B41">
        <v>19</v>
      </c>
      <c r="C41" t="s">
        <v>46</v>
      </c>
      <c r="E41">
        <v>190</v>
      </c>
      <c r="F41">
        <v>70</v>
      </c>
      <c r="G41">
        <v>120</v>
      </c>
      <c r="H41">
        <v>191</v>
      </c>
      <c r="I41">
        <v>69</v>
      </c>
      <c r="J41">
        <v>122</v>
      </c>
      <c r="K41">
        <v>192</v>
      </c>
      <c r="L41">
        <v>69</v>
      </c>
      <c r="M41">
        <v>123</v>
      </c>
      <c r="N41">
        <v>195</v>
      </c>
      <c r="O41">
        <v>70</v>
      </c>
      <c r="P41">
        <v>125</v>
      </c>
    </row>
    <row r="42" spans="2:16">
      <c r="B42">
        <v>20</v>
      </c>
      <c r="C42" t="s">
        <v>47</v>
      </c>
      <c r="E42">
        <v>200</v>
      </c>
      <c r="F42">
        <v>73</v>
      </c>
      <c r="G42">
        <v>127</v>
      </c>
      <c r="H42">
        <v>202</v>
      </c>
      <c r="I42">
        <v>73</v>
      </c>
      <c r="J42">
        <v>129</v>
      </c>
      <c r="K42">
        <v>202</v>
      </c>
      <c r="L42">
        <v>73</v>
      </c>
      <c r="M42">
        <v>129</v>
      </c>
      <c r="N42">
        <v>205</v>
      </c>
      <c r="O42">
        <v>73</v>
      </c>
      <c r="P42">
        <v>132</v>
      </c>
    </row>
    <row r="43" spans="2:16">
      <c r="B43">
        <v>21</v>
      </c>
      <c r="C43" t="s">
        <v>48</v>
      </c>
      <c r="E43">
        <v>190</v>
      </c>
      <c r="F43">
        <v>70</v>
      </c>
      <c r="G43">
        <v>120</v>
      </c>
      <c r="H43">
        <v>191</v>
      </c>
      <c r="I43">
        <v>69</v>
      </c>
      <c r="J43">
        <v>122</v>
      </c>
      <c r="K43">
        <v>192</v>
      </c>
      <c r="L43">
        <v>69</v>
      </c>
      <c r="M43">
        <v>123</v>
      </c>
      <c r="N43">
        <v>195</v>
      </c>
      <c r="O43">
        <v>70</v>
      </c>
      <c r="P43">
        <v>125</v>
      </c>
    </row>
    <row r="44" spans="2:16">
      <c r="B44">
        <v>22</v>
      </c>
      <c r="C44" t="s">
        <v>49</v>
      </c>
      <c r="E44">
        <v>190</v>
      </c>
      <c r="F44">
        <v>70</v>
      </c>
      <c r="G44">
        <v>120</v>
      </c>
      <c r="H44">
        <v>191</v>
      </c>
      <c r="I44">
        <v>69</v>
      </c>
      <c r="J44">
        <v>122</v>
      </c>
      <c r="K44">
        <v>192</v>
      </c>
      <c r="L44">
        <v>69</v>
      </c>
      <c r="M44">
        <v>123</v>
      </c>
      <c r="N44">
        <v>195</v>
      </c>
      <c r="O44">
        <v>70</v>
      </c>
      <c r="P44">
        <v>125</v>
      </c>
    </row>
    <row r="45" spans="2:16">
      <c r="B45">
        <v>23</v>
      </c>
      <c r="C45" t="s">
        <v>50</v>
      </c>
      <c r="E45">
        <v>190</v>
      </c>
      <c r="F45">
        <v>70</v>
      </c>
      <c r="G45">
        <v>120</v>
      </c>
      <c r="H45">
        <v>191</v>
      </c>
      <c r="I45">
        <v>69</v>
      </c>
      <c r="J45">
        <v>122</v>
      </c>
      <c r="K45">
        <v>192</v>
      </c>
      <c r="L45">
        <v>69</v>
      </c>
      <c r="M45">
        <v>123</v>
      </c>
      <c r="N45">
        <v>195</v>
      </c>
      <c r="O45">
        <v>70</v>
      </c>
      <c r="P45">
        <v>125</v>
      </c>
    </row>
    <row r="46" spans="2:16">
      <c r="B46">
        <v>24</v>
      </c>
      <c r="C46" t="s">
        <v>51</v>
      </c>
      <c r="E46">
        <v>190</v>
      </c>
      <c r="F46">
        <v>70</v>
      </c>
      <c r="G46">
        <v>120</v>
      </c>
      <c r="H46">
        <v>191</v>
      </c>
      <c r="I46">
        <v>69</v>
      </c>
      <c r="J46">
        <v>122</v>
      </c>
      <c r="K46">
        <v>192</v>
      </c>
      <c r="L46">
        <v>69</v>
      </c>
      <c r="M46">
        <v>123</v>
      </c>
      <c r="N46">
        <v>195</v>
      </c>
      <c r="O46">
        <v>70</v>
      </c>
      <c r="P46">
        <v>125</v>
      </c>
    </row>
    <row r="47" spans="2:16">
      <c r="B47">
        <v>25</v>
      </c>
      <c r="C47" t="s">
        <v>52</v>
      </c>
      <c r="E47">
        <v>190</v>
      </c>
      <c r="F47">
        <v>70</v>
      </c>
      <c r="G47">
        <v>120</v>
      </c>
      <c r="H47">
        <v>191</v>
      </c>
      <c r="I47">
        <v>69</v>
      </c>
      <c r="J47">
        <v>122</v>
      </c>
      <c r="K47">
        <v>192</v>
      </c>
      <c r="L47">
        <v>69</v>
      </c>
      <c r="M47">
        <v>123</v>
      </c>
      <c r="N47">
        <v>195</v>
      </c>
      <c r="O47">
        <v>70</v>
      </c>
      <c r="P47">
        <v>125</v>
      </c>
    </row>
    <row r="48" spans="2:16">
      <c r="B48">
        <v>26</v>
      </c>
      <c r="C48" t="s">
        <v>53</v>
      </c>
      <c r="E48">
        <v>190</v>
      </c>
      <c r="F48">
        <v>70</v>
      </c>
      <c r="G48">
        <v>120</v>
      </c>
      <c r="H48">
        <v>191</v>
      </c>
      <c r="I48">
        <v>69</v>
      </c>
      <c r="J48">
        <v>122</v>
      </c>
      <c r="K48">
        <v>192</v>
      </c>
      <c r="L48">
        <v>69</v>
      </c>
      <c r="M48">
        <v>123</v>
      </c>
      <c r="N48">
        <v>195</v>
      </c>
      <c r="O48">
        <v>70</v>
      </c>
      <c r="P48">
        <v>125</v>
      </c>
    </row>
    <row r="49" spans="2:16">
      <c r="B49">
        <v>27</v>
      </c>
      <c r="C49" t="s">
        <v>54</v>
      </c>
      <c r="E49">
        <v>190</v>
      </c>
      <c r="F49">
        <v>70</v>
      </c>
      <c r="G49">
        <v>120</v>
      </c>
      <c r="H49">
        <v>191</v>
      </c>
      <c r="I49">
        <v>69</v>
      </c>
      <c r="J49">
        <v>122</v>
      </c>
      <c r="K49">
        <v>192</v>
      </c>
      <c r="L49">
        <v>69</v>
      </c>
      <c r="M49">
        <v>123</v>
      </c>
      <c r="N49">
        <v>195</v>
      </c>
      <c r="O49">
        <v>70</v>
      </c>
      <c r="P49">
        <v>125</v>
      </c>
    </row>
    <row r="50" spans="2:16">
      <c r="B50">
        <v>28</v>
      </c>
      <c r="C50" t="s">
        <v>55</v>
      </c>
      <c r="E50">
        <v>190</v>
      </c>
      <c r="F50">
        <v>70</v>
      </c>
      <c r="G50">
        <v>120</v>
      </c>
      <c r="H50">
        <v>191</v>
      </c>
      <c r="I50">
        <v>69</v>
      </c>
      <c r="J50">
        <v>122</v>
      </c>
      <c r="K50">
        <v>192</v>
      </c>
      <c r="L50">
        <v>69</v>
      </c>
      <c r="M50">
        <v>123</v>
      </c>
      <c r="N50">
        <v>195</v>
      </c>
      <c r="O50">
        <v>70</v>
      </c>
      <c r="P50">
        <v>125</v>
      </c>
    </row>
    <row r="51" spans="2:16">
      <c r="B51">
        <v>29</v>
      </c>
      <c r="C51" t="s">
        <v>56</v>
      </c>
      <c r="E51">
        <v>190</v>
      </c>
      <c r="F51">
        <v>70</v>
      </c>
      <c r="G51">
        <v>120</v>
      </c>
      <c r="H51">
        <v>191</v>
      </c>
      <c r="I51">
        <v>69</v>
      </c>
      <c r="J51">
        <v>122</v>
      </c>
      <c r="K51">
        <v>192</v>
      </c>
      <c r="L51">
        <v>69</v>
      </c>
      <c r="M51">
        <v>123</v>
      </c>
      <c r="N51">
        <v>195</v>
      </c>
      <c r="O51">
        <v>70</v>
      </c>
      <c r="P51">
        <v>125</v>
      </c>
    </row>
    <row r="52" spans="2:16">
      <c r="B52">
        <v>30</v>
      </c>
      <c r="C52" t="s">
        <v>57</v>
      </c>
      <c r="E52">
        <v>190</v>
      </c>
      <c r="F52">
        <v>70</v>
      </c>
      <c r="G52">
        <v>120</v>
      </c>
      <c r="H52">
        <v>191</v>
      </c>
      <c r="I52">
        <v>69</v>
      </c>
      <c r="J52">
        <v>122</v>
      </c>
      <c r="K52">
        <v>192</v>
      </c>
      <c r="L52">
        <v>69</v>
      </c>
      <c r="M52">
        <v>123</v>
      </c>
      <c r="N52">
        <v>195</v>
      </c>
      <c r="O52">
        <v>70</v>
      </c>
      <c r="P52">
        <v>125</v>
      </c>
    </row>
    <row r="53" spans="2:16">
      <c r="B53">
        <v>31</v>
      </c>
      <c r="C53" t="s">
        <v>58</v>
      </c>
      <c r="E53">
        <v>190</v>
      </c>
      <c r="F53">
        <v>70</v>
      </c>
      <c r="G53">
        <v>120</v>
      </c>
      <c r="H53">
        <v>191</v>
      </c>
      <c r="I53">
        <v>69</v>
      </c>
      <c r="J53">
        <v>122</v>
      </c>
      <c r="K53">
        <v>192</v>
      </c>
      <c r="L53">
        <v>69</v>
      </c>
      <c r="M53">
        <v>123</v>
      </c>
      <c r="N53">
        <v>195</v>
      </c>
      <c r="O53">
        <v>70</v>
      </c>
      <c r="P53">
        <v>125</v>
      </c>
    </row>
    <row r="54" spans="2:16">
      <c r="B54">
        <v>32</v>
      </c>
      <c r="C54" t="s">
        <v>59</v>
      </c>
      <c r="E54">
        <v>190</v>
      </c>
      <c r="F54">
        <v>70</v>
      </c>
      <c r="G54">
        <v>120</v>
      </c>
      <c r="H54">
        <v>191</v>
      </c>
      <c r="I54">
        <v>69</v>
      </c>
      <c r="J54">
        <v>122</v>
      </c>
      <c r="K54">
        <v>192</v>
      </c>
      <c r="L54">
        <v>69</v>
      </c>
      <c r="M54">
        <v>123</v>
      </c>
      <c r="N54">
        <v>195</v>
      </c>
      <c r="O54">
        <v>70</v>
      </c>
      <c r="P54">
        <v>125</v>
      </c>
    </row>
    <row r="55" spans="2:16">
      <c r="B55">
        <v>33</v>
      </c>
      <c r="C55" t="s">
        <v>60</v>
      </c>
      <c r="E55">
        <v>190</v>
      </c>
      <c r="F55">
        <v>70</v>
      </c>
      <c r="G55">
        <v>120</v>
      </c>
      <c r="H55">
        <v>191</v>
      </c>
      <c r="I55">
        <v>69</v>
      </c>
      <c r="J55">
        <v>122</v>
      </c>
      <c r="K55">
        <v>192</v>
      </c>
      <c r="L55">
        <v>69</v>
      </c>
      <c r="M55">
        <v>123</v>
      </c>
      <c r="N55">
        <v>195</v>
      </c>
      <c r="O55">
        <v>70</v>
      </c>
      <c r="P55">
        <v>125</v>
      </c>
    </row>
    <row r="56" spans="2:16">
      <c r="B56">
        <v>34</v>
      </c>
      <c r="C56" t="s">
        <v>61</v>
      </c>
      <c r="E56">
        <v>190</v>
      </c>
      <c r="F56">
        <v>70</v>
      </c>
      <c r="G56">
        <v>120</v>
      </c>
      <c r="H56">
        <v>191</v>
      </c>
      <c r="I56">
        <v>69</v>
      </c>
      <c r="J56">
        <v>122</v>
      </c>
      <c r="K56">
        <v>192</v>
      </c>
      <c r="L56">
        <v>69</v>
      </c>
      <c r="M56">
        <v>123</v>
      </c>
      <c r="N56">
        <v>195</v>
      </c>
      <c r="O56">
        <v>70</v>
      </c>
      <c r="P56">
        <v>125</v>
      </c>
    </row>
    <row r="57" spans="2:16">
      <c r="B57">
        <v>35</v>
      </c>
      <c r="C57" t="s">
        <v>62</v>
      </c>
      <c r="E57">
        <v>190</v>
      </c>
      <c r="F57">
        <v>70</v>
      </c>
      <c r="G57">
        <v>120</v>
      </c>
      <c r="H57">
        <v>191</v>
      </c>
      <c r="I57">
        <v>69</v>
      </c>
      <c r="J57">
        <v>122</v>
      </c>
      <c r="K57">
        <v>192</v>
      </c>
      <c r="L57">
        <v>69</v>
      </c>
      <c r="M57">
        <v>123</v>
      </c>
      <c r="N57">
        <v>195</v>
      </c>
      <c r="O57">
        <v>70</v>
      </c>
      <c r="P57">
        <v>125</v>
      </c>
    </row>
    <row r="58" spans="2:16">
      <c r="B58">
        <v>36</v>
      </c>
      <c r="C58" t="s">
        <v>63</v>
      </c>
      <c r="E58">
        <v>190</v>
      </c>
      <c r="F58">
        <v>70</v>
      </c>
      <c r="G58">
        <v>120</v>
      </c>
      <c r="H58">
        <v>191</v>
      </c>
      <c r="I58">
        <v>69</v>
      </c>
      <c r="J58">
        <v>122</v>
      </c>
      <c r="K58">
        <v>192</v>
      </c>
      <c r="L58">
        <v>69</v>
      </c>
      <c r="M58">
        <v>123</v>
      </c>
      <c r="N58">
        <v>195</v>
      </c>
      <c r="O58">
        <v>70</v>
      </c>
      <c r="P58">
        <v>125</v>
      </c>
    </row>
    <row r="59" spans="2:16">
      <c r="B59">
        <v>37</v>
      </c>
      <c r="C59" t="s">
        <v>64</v>
      </c>
      <c r="E59">
        <v>190</v>
      </c>
      <c r="F59">
        <v>70</v>
      </c>
      <c r="G59">
        <v>120</v>
      </c>
      <c r="H59">
        <v>191</v>
      </c>
      <c r="I59">
        <v>69</v>
      </c>
      <c r="J59">
        <v>122</v>
      </c>
      <c r="K59">
        <v>192</v>
      </c>
      <c r="L59">
        <v>69</v>
      </c>
      <c r="M59">
        <v>123</v>
      </c>
      <c r="N59">
        <v>195</v>
      </c>
      <c r="O59">
        <v>70</v>
      </c>
      <c r="P59">
        <v>125</v>
      </c>
    </row>
    <row r="60" spans="2:16">
      <c r="B60">
        <v>38</v>
      </c>
      <c r="C60" t="s">
        <v>65</v>
      </c>
      <c r="E60">
        <v>190</v>
      </c>
      <c r="F60">
        <v>70</v>
      </c>
      <c r="G60">
        <v>120</v>
      </c>
      <c r="H60">
        <v>191</v>
      </c>
      <c r="I60">
        <v>69</v>
      </c>
      <c r="J60">
        <v>122</v>
      </c>
      <c r="K60">
        <v>192</v>
      </c>
      <c r="L60">
        <v>69</v>
      </c>
      <c r="M60">
        <v>123</v>
      </c>
      <c r="N60">
        <v>195</v>
      </c>
      <c r="O60">
        <v>70</v>
      </c>
      <c r="P60">
        <v>125</v>
      </c>
    </row>
    <row r="61" spans="2:16">
      <c r="B61">
        <v>39</v>
      </c>
      <c r="C61" t="s">
        <v>66</v>
      </c>
      <c r="E61">
        <v>190</v>
      </c>
      <c r="F61">
        <v>70</v>
      </c>
      <c r="G61">
        <v>120</v>
      </c>
      <c r="H61">
        <v>191</v>
      </c>
      <c r="I61">
        <v>69</v>
      </c>
      <c r="J61">
        <v>122</v>
      </c>
      <c r="K61">
        <v>192</v>
      </c>
      <c r="L61">
        <v>69</v>
      </c>
      <c r="M61">
        <v>123</v>
      </c>
      <c r="N61">
        <v>195</v>
      </c>
      <c r="O61">
        <v>70</v>
      </c>
      <c r="P61">
        <v>125</v>
      </c>
    </row>
    <row r="62" spans="2:16">
      <c r="B62">
        <v>40</v>
      </c>
      <c r="C62" t="s">
        <v>67</v>
      </c>
      <c r="E62">
        <v>190</v>
      </c>
      <c r="F62">
        <v>70</v>
      </c>
      <c r="G62">
        <v>120</v>
      </c>
      <c r="H62">
        <v>191</v>
      </c>
      <c r="I62">
        <v>69</v>
      </c>
      <c r="J62">
        <v>122</v>
      </c>
      <c r="K62">
        <v>192</v>
      </c>
      <c r="L62">
        <v>69</v>
      </c>
      <c r="M62">
        <v>123</v>
      </c>
      <c r="N62">
        <v>195</v>
      </c>
      <c r="O62">
        <v>70</v>
      </c>
      <c r="P62">
        <v>125</v>
      </c>
    </row>
    <row r="63" spans="2:16">
      <c r="B63">
        <v>41</v>
      </c>
      <c r="C63" t="s">
        <v>68</v>
      </c>
      <c r="E63">
        <v>190</v>
      </c>
      <c r="F63">
        <v>70</v>
      </c>
      <c r="G63">
        <v>120</v>
      </c>
      <c r="H63">
        <v>191</v>
      </c>
      <c r="I63">
        <v>69</v>
      </c>
      <c r="J63">
        <v>122</v>
      </c>
      <c r="K63">
        <v>192</v>
      </c>
      <c r="L63">
        <v>69</v>
      </c>
      <c r="M63">
        <v>123</v>
      </c>
      <c r="N63">
        <v>195</v>
      </c>
      <c r="O63">
        <v>70</v>
      </c>
      <c r="P63">
        <v>125</v>
      </c>
    </row>
    <row r="64" spans="2:16">
      <c r="B64">
        <v>42</v>
      </c>
      <c r="C64" t="s">
        <v>69</v>
      </c>
      <c r="E64">
        <v>190</v>
      </c>
      <c r="F64">
        <v>70</v>
      </c>
      <c r="G64">
        <v>120</v>
      </c>
      <c r="H64">
        <v>191</v>
      </c>
      <c r="I64">
        <v>69</v>
      </c>
      <c r="J64">
        <v>122</v>
      </c>
      <c r="K64">
        <v>192</v>
      </c>
      <c r="L64">
        <v>69</v>
      </c>
      <c r="M64">
        <v>123</v>
      </c>
      <c r="N64">
        <v>195</v>
      </c>
      <c r="O64">
        <v>70</v>
      </c>
      <c r="P64">
        <v>125</v>
      </c>
    </row>
    <row r="65" spans="2:16">
      <c r="B65">
        <v>43</v>
      </c>
      <c r="C65" t="s">
        <v>70</v>
      </c>
      <c r="E65">
        <v>190</v>
      </c>
      <c r="F65">
        <v>70</v>
      </c>
      <c r="G65">
        <v>120</v>
      </c>
      <c r="H65">
        <v>191</v>
      </c>
      <c r="I65">
        <v>69</v>
      </c>
      <c r="J65">
        <v>122</v>
      </c>
      <c r="K65">
        <v>192</v>
      </c>
      <c r="L65">
        <v>69</v>
      </c>
      <c r="M65">
        <v>123</v>
      </c>
      <c r="N65">
        <v>195</v>
      </c>
      <c r="O65">
        <v>70</v>
      </c>
      <c r="P65">
        <v>125</v>
      </c>
    </row>
    <row r="66" spans="2:16">
      <c r="B66">
        <v>44</v>
      </c>
      <c r="C66" t="s">
        <v>71</v>
      </c>
      <c r="E66">
        <v>190</v>
      </c>
      <c r="F66">
        <v>70</v>
      </c>
      <c r="G66">
        <v>120</v>
      </c>
      <c r="H66">
        <v>191</v>
      </c>
      <c r="I66">
        <v>69</v>
      </c>
      <c r="J66">
        <v>122</v>
      </c>
      <c r="K66">
        <v>192</v>
      </c>
      <c r="L66">
        <v>69</v>
      </c>
      <c r="M66">
        <v>123</v>
      </c>
      <c r="N66">
        <v>195</v>
      </c>
      <c r="O66">
        <v>70</v>
      </c>
      <c r="P66">
        <v>125</v>
      </c>
    </row>
    <row r="67" spans="2:16">
      <c r="B67">
        <v>45</v>
      </c>
      <c r="C67" t="s">
        <v>72</v>
      </c>
      <c r="E67">
        <v>190</v>
      </c>
      <c r="F67">
        <v>70</v>
      </c>
      <c r="G67">
        <v>120</v>
      </c>
      <c r="H67">
        <v>191</v>
      </c>
      <c r="I67">
        <v>69</v>
      </c>
      <c r="J67">
        <v>122</v>
      </c>
      <c r="K67">
        <v>192</v>
      </c>
      <c r="L67">
        <v>69</v>
      </c>
      <c r="M67">
        <v>123</v>
      </c>
      <c r="N67">
        <v>195</v>
      </c>
      <c r="O67">
        <v>70</v>
      </c>
      <c r="P67">
        <v>125</v>
      </c>
    </row>
    <row r="68" spans="2:16">
      <c r="B68">
        <v>46</v>
      </c>
      <c r="C68" t="s">
        <v>73</v>
      </c>
      <c r="E68">
        <v>190</v>
      </c>
      <c r="F68">
        <v>70</v>
      </c>
      <c r="G68">
        <v>120</v>
      </c>
      <c r="H68">
        <v>191</v>
      </c>
      <c r="I68">
        <v>69</v>
      </c>
      <c r="J68">
        <v>122</v>
      </c>
      <c r="K68">
        <v>192</v>
      </c>
      <c r="L68">
        <v>69</v>
      </c>
      <c r="M68">
        <v>123</v>
      </c>
      <c r="N68">
        <v>195</v>
      </c>
      <c r="O68">
        <v>70</v>
      </c>
      <c r="P68">
        <v>125</v>
      </c>
    </row>
    <row r="69" spans="2:16">
      <c r="B69">
        <v>47</v>
      </c>
      <c r="C69" t="s">
        <v>74</v>
      </c>
      <c r="E69">
        <v>190</v>
      </c>
      <c r="F69">
        <v>70</v>
      </c>
      <c r="G69">
        <v>120</v>
      </c>
      <c r="H69">
        <v>191</v>
      </c>
      <c r="I69">
        <v>69</v>
      </c>
      <c r="J69">
        <v>122</v>
      </c>
      <c r="K69">
        <v>192</v>
      </c>
      <c r="L69">
        <v>69</v>
      </c>
      <c r="M69">
        <v>123</v>
      </c>
      <c r="N69">
        <v>195</v>
      </c>
      <c r="O69">
        <v>70</v>
      </c>
      <c r="P69">
        <v>125</v>
      </c>
    </row>
    <row r="70" spans="2:16">
      <c r="B70">
        <v>48</v>
      </c>
      <c r="C70" t="s">
        <v>75</v>
      </c>
      <c r="E70">
        <v>190</v>
      </c>
      <c r="F70">
        <v>70</v>
      </c>
      <c r="G70">
        <v>120</v>
      </c>
      <c r="H70">
        <v>191</v>
      </c>
      <c r="I70">
        <v>69</v>
      </c>
      <c r="J70">
        <v>122</v>
      </c>
      <c r="K70">
        <v>192</v>
      </c>
      <c r="L70">
        <v>69</v>
      </c>
      <c r="M70">
        <v>123</v>
      </c>
      <c r="N70">
        <v>195</v>
      </c>
      <c r="O70">
        <v>70</v>
      </c>
      <c r="P70">
        <v>125</v>
      </c>
    </row>
    <row r="71" spans="2:16">
      <c r="B71">
        <v>49</v>
      </c>
      <c r="C71" t="s">
        <v>76</v>
      </c>
      <c r="E71">
        <v>190</v>
      </c>
      <c r="F71">
        <v>70</v>
      </c>
      <c r="G71">
        <v>120</v>
      </c>
      <c r="H71">
        <v>191</v>
      </c>
      <c r="I71">
        <v>69</v>
      </c>
      <c r="J71">
        <v>122</v>
      </c>
      <c r="K71">
        <v>192</v>
      </c>
      <c r="L71">
        <v>69</v>
      </c>
      <c r="M71">
        <v>123</v>
      </c>
      <c r="N71">
        <v>195</v>
      </c>
      <c r="O71">
        <v>70</v>
      </c>
      <c r="P71">
        <v>125</v>
      </c>
    </row>
    <row r="72" spans="2:16">
      <c r="B72">
        <v>50</v>
      </c>
      <c r="C72" t="s">
        <v>77</v>
      </c>
      <c r="E72">
        <v>190</v>
      </c>
      <c r="F72">
        <v>70</v>
      </c>
      <c r="G72">
        <v>120</v>
      </c>
      <c r="H72">
        <v>191</v>
      </c>
      <c r="I72">
        <v>69</v>
      </c>
      <c r="J72">
        <v>122</v>
      </c>
      <c r="K72">
        <v>192</v>
      </c>
      <c r="L72">
        <v>69</v>
      </c>
      <c r="M72">
        <v>123</v>
      </c>
      <c r="N72">
        <v>195</v>
      </c>
      <c r="O72">
        <v>70</v>
      </c>
      <c r="P72">
        <v>125</v>
      </c>
    </row>
    <row r="73" spans="2:16">
      <c r="B73">
        <v>51</v>
      </c>
      <c r="C73" t="s">
        <v>78</v>
      </c>
      <c r="E73">
        <v>190</v>
      </c>
      <c r="F73">
        <v>70</v>
      </c>
      <c r="G73">
        <v>120</v>
      </c>
      <c r="H73">
        <v>191</v>
      </c>
      <c r="I73">
        <v>69</v>
      </c>
      <c r="J73">
        <v>122</v>
      </c>
      <c r="K73">
        <v>192</v>
      </c>
      <c r="L73">
        <v>69</v>
      </c>
      <c r="M73">
        <v>123</v>
      </c>
      <c r="N73">
        <v>195</v>
      </c>
      <c r="O73">
        <v>70</v>
      </c>
      <c r="P73">
        <v>125</v>
      </c>
    </row>
    <row r="74" spans="2:16">
      <c r="B74">
        <v>52</v>
      </c>
      <c r="C74" t="s">
        <v>79</v>
      </c>
      <c r="E74">
        <v>190</v>
      </c>
      <c r="F74">
        <v>70</v>
      </c>
      <c r="G74">
        <v>120</v>
      </c>
      <c r="H74">
        <v>191</v>
      </c>
      <c r="I74">
        <v>69</v>
      </c>
      <c r="J74">
        <v>122</v>
      </c>
      <c r="K74">
        <v>192</v>
      </c>
      <c r="L74">
        <v>69</v>
      </c>
      <c r="M74">
        <v>123</v>
      </c>
      <c r="N74">
        <v>195</v>
      </c>
      <c r="O74">
        <v>70</v>
      </c>
      <c r="P74">
        <v>125</v>
      </c>
    </row>
    <row r="75" spans="2:16">
      <c r="B75">
        <v>53</v>
      </c>
      <c r="C75" t="s">
        <v>80</v>
      </c>
      <c r="E75">
        <v>190</v>
      </c>
      <c r="F75">
        <v>70</v>
      </c>
      <c r="G75">
        <v>120</v>
      </c>
      <c r="H75">
        <v>191</v>
      </c>
      <c r="I75">
        <v>69</v>
      </c>
      <c r="J75">
        <v>122</v>
      </c>
      <c r="K75">
        <v>192</v>
      </c>
      <c r="L75">
        <v>69</v>
      </c>
      <c r="M75">
        <v>123</v>
      </c>
      <c r="N75">
        <v>195</v>
      </c>
      <c r="O75">
        <v>70</v>
      </c>
      <c r="P75">
        <v>125</v>
      </c>
    </row>
    <row r="76" spans="2:16">
      <c r="B76">
        <v>54</v>
      </c>
      <c r="C76" t="s">
        <v>81</v>
      </c>
      <c r="E76">
        <v>190</v>
      </c>
      <c r="F76">
        <v>70</v>
      </c>
      <c r="G76">
        <v>120</v>
      </c>
      <c r="H76">
        <v>191</v>
      </c>
      <c r="I76">
        <v>69</v>
      </c>
      <c r="J76">
        <v>122</v>
      </c>
      <c r="K76">
        <v>192</v>
      </c>
      <c r="L76">
        <v>69</v>
      </c>
      <c r="M76">
        <v>123</v>
      </c>
      <c r="N76">
        <v>195</v>
      </c>
      <c r="O76">
        <v>70</v>
      </c>
      <c r="P76">
        <v>125</v>
      </c>
    </row>
    <row r="77" spans="2:16">
      <c r="B77">
        <v>55</v>
      </c>
      <c r="C77" t="s">
        <v>82</v>
      </c>
      <c r="E77">
        <v>190</v>
      </c>
      <c r="F77">
        <v>70</v>
      </c>
      <c r="G77">
        <v>120</v>
      </c>
      <c r="H77">
        <v>191</v>
      </c>
      <c r="I77">
        <v>69</v>
      </c>
      <c r="J77">
        <v>122</v>
      </c>
      <c r="K77">
        <v>192</v>
      </c>
      <c r="L77">
        <v>69</v>
      </c>
      <c r="M77">
        <v>123</v>
      </c>
      <c r="N77">
        <v>195</v>
      </c>
      <c r="O77">
        <v>70</v>
      </c>
      <c r="P77">
        <v>125</v>
      </c>
    </row>
    <row r="78" spans="2:16">
      <c r="B78">
        <v>56</v>
      </c>
      <c r="C78" t="s">
        <v>83</v>
      </c>
      <c r="E78">
        <v>190</v>
      </c>
      <c r="F78">
        <v>70</v>
      </c>
      <c r="G78">
        <v>120</v>
      </c>
      <c r="H78">
        <v>191</v>
      </c>
      <c r="I78">
        <v>69</v>
      </c>
      <c r="J78">
        <v>122</v>
      </c>
      <c r="K78">
        <v>192</v>
      </c>
      <c r="L78">
        <v>69</v>
      </c>
      <c r="M78">
        <v>123</v>
      </c>
      <c r="N78">
        <v>195</v>
      </c>
      <c r="O78">
        <v>70</v>
      </c>
      <c r="P78">
        <v>125</v>
      </c>
    </row>
    <row r="79" spans="2:16">
      <c r="B79">
        <v>57</v>
      </c>
      <c r="C79" t="s">
        <v>84</v>
      </c>
      <c r="E79">
        <v>200</v>
      </c>
      <c r="F79">
        <v>73</v>
      </c>
      <c r="G79">
        <v>127</v>
      </c>
      <c r="H79">
        <v>202</v>
      </c>
      <c r="I79">
        <v>73</v>
      </c>
      <c r="J79">
        <v>129</v>
      </c>
      <c r="K79">
        <v>202</v>
      </c>
      <c r="L79">
        <v>73</v>
      </c>
      <c r="M79">
        <v>129</v>
      </c>
      <c r="N79">
        <v>205</v>
      </c>
      <c r="O79">
        <v>73</v>
      </c>
      <c r="P79">
        <v>132</v>
      </c>
    </row>
    <row r="80" spans="2:16">
      <c r="B80">
        <v>58</v>
      </c>
      <c r="C80" t="s">
        <v>85</v>
      </c>
      <c r="E80">
        <v>190</v>
      </c>
      <c r="F80">
        <v>70</v>
      </c>
      <c r="G80">
        <v>120</v>
      </c>
      <c r="H80">
        <v>191</v>
      </c>
      <c r="I80">
        <v>69</v>
      </c>
      <c r="J80">
        <v>122</v>
      </c>
      <c r="K80">
        <v>192</v>
      </c>
      <c r="L80">
        <v>69</v>
      </c>
      <c r="M80">
        <v>123</v>
      </c>
      <c r="N80">
        <v>195</v>
      </c>
      <c r="O80">
        <v>70</v>
      </c>
      <c r="P80">
        <v>125</v>
      </c>
    </row>
    <row r="81" spans="2:16">
      <c r="B81">
        <v>59</v>
      </c>
      <c r="C81" t="s">
        <v>86</v>
      </c>
      <c r="E81">
        <v>190</v>
      </c>
      <c r="F81">
        <v>70</v>
      </c>
      <c r="G81">
        <v>120</v>
      </c>
      <c r="H81">
        <v>191</v>
      </c>
      <c r="I81">
        <v>69</v>
      </c>
      <c r="J81">
        <v>122</v>
      </c>
      <c r="K81">
        <v>192</v>
      </c>
      <c r="L81">
        <v>69</v>
      </c>
      <c r="M81">
        <v>123</v>
      </c>
      <c r="N81">
        <v>195</v>
      </c>
      <c r="O81">
        <v>70</v>
      </c>
      <c r="P81">
        <v>125</v>
      </c>
    </row>
    <row r="82" spans="2:16">
      <c r="B82">
        <v>60</v>
      </c>
      <c r="C82" t="s">
        <v>87</v>
      </c>
      <c r="E82">
        <v>210</v>
      </c>
      <c r="F82">
        <v>77</v>
      </c>
      <c r="G82">
        <v>133</v>
      </c>
      <c r="H82">
        <v>212</v>
      </c>
      <c r="I82">
        <v>77</v>
      </c>
      <c r="J82">
        <v>135</v>
      </c>
      <c r="K82">
        <v>212</v>
      </c>
      <c r="L82">
        <v>77</v>
      </c>
      <c r="M82">
        <v>135</v>
      </c>
      <c r="N82">
        <v>215</v>
      </c>
      <c r="O82">
        <v>77</v>
      </c>
      <c r="P82">
        <v>138</v>
      </c>
    </row>
    <row r="83" spans="2:16">
      <c r="B83">
        <v>61</v>
      </c>
      <c r="C83" t="s">
        <v>88</v>
      </c>
      <c r="E83">
        <v>190</v>
      </c>
      <c r="F83">
        <v>70</v>
      </c>
      <c r="G83">
        <v>120</v>
      </c>
      <c r="H83">
        <v>191</v>
      </c>
      <c r="I83">
        <v>69</v>
      </c>
      <c r="J83">
        <v>122</v>
      </c>
      <c r="K83">
        <v>192</v>
      </c>
      <c r="L83">
        <v>69</v>
      </c>
      <c r="M83">
        <v>123</v>
      </c>
      <c r="N83">
        <v>195</v>
      </c>
      <c r="O83">
        <v>70</v>
      </c>
      <c r="P83">
        <v>125</v>
      </c>
    </row>
    <row r="84" spans="2:16">
      <c r="B84">
        <v>62</v>
      </c>
      <c r="C84" t="s">
        <v>89</v>
      </c>
      <c r="E84">
        <v>190</v>
      </c>
      <c r="F84">
        <v>70</v>
      </c>
      <c r="G84">
        <v>120</v>
      </c>
      <c r="H84">
        <v>191</v>
      </c>
      <c r="I84">
        <v>69</v>
      </c>
      <c r="J84">
        <v>122</v>
      </c>
      <c r="K84">
        <v>192</v>
      </c>
      <c r="L84">
        <v>69</v>
      </c>
      <c r="M84">
        <v>123</v>
      </c>
      <c r="N84">
        <v>195</v>
      </c>
      <c r="O84">
        <v>70</v>
      </c>
      <c r="P84">
        <v>125</v>
      </c>
    </row>
    <row r="85" spans="2:16">
      <c r="B85">
        <v>63</v>
      </c>
      <c r="C85" t="s">
        <v>90</v>
      </c>
      <c r="E85">
        <v>190</v>
      </c>
      <c r="F85">
        <v>70</v>
      </c>
      <c r="G85">
        <v>120</v>
      </c>
      <c r="H85">
        <v>191</v>
      </c>
      <c r="I85">
        <v>69</v>
      </c>
      <c r="J85">
        <v>122</v>
      </c>
      <c r="K85">
        <v>192</v>
      </c>
      <c r="L85">
        <v>69</v>
      </c>
      <c r="M85">
        <v>123</v>
      </c>
      <c r="N85">
        <v>195</v>
      </c>
      <c r="O85">
        <v>70</v>
      </c>
      <c r="P85">
        <v>125</v>
      </c>
    </row>
    <row r="86" spans="2:16">
      <c r="B86">
        <v>64</v>
      </c>
      <c r="C86" t="s">
        <v>91</v>
      </c>
      <c r="E86">
        <v>190</v>
      </c>
      <c r="F86">
        <v>70</v>
      </c>
      <c r="G86">
        <v>120</v>
      </c>
      <c r="H86">
        <v>191</v>
      </c>
      <c r="I86">
        <v>69</v>
      </c>
      <c r="J86">
        <v>122</v>
      </c>
      <c r="K86">
        <v>192</v>
      </c>
      <c r="L86">
        <v>69</v>
      </c>
      <c r="M86">
        <v>123</v>
      </c>
      <c r="N86">
        <v>195</v>
      </c>
      <c r="O86">
        <v>70</v>
      </c>
      <c r="P86">
        <v>125</v>
      </c>
    </row>
    <row r="87" spans="2:16">
      <c r="B87">
        <v>65</v>
      </c>
      <c r="C87" t="s">
        <v>92</v>
      </c>
      <c r="E87">
        <v>190</v>
      </c>
      <c r="F87">
        <v>70</v>
      </c>
      <c r="G87">
        <v>120</v>
      </c>
      <c r="H87">
        <v>191</v>
      </c>
      <c r="I87">
        <v>69</v>
      </c>
      <c r="J87">
        <v>122</v>
      </c>
      <c r="K87">
        <v>192</v>
      </c>
      <c r="L87">
        <v>69</v>
      </c>
      <c r="M87">
        <v>123</v>
      </c>
      <c r="N87">
        <v>195</v>
      </c>
      <c r="O87">
        <v>70</v>
      </c>
      <c r="P87">
        <v>125</v>
      </c>
    </row>
    <row r="88" spans="2:16">
      <c r="B88">
        <v>66</v>
      </c>
      <c r="C88" t="s">
        <v>93</v>
      </c>
      <c r="E88">
        <v>200</v>
      </c>
      <c r="F88">
        <v>73</v>
      </c>
      <c r="G88">
        <v>127</v>
      </c>
      <c r="H88">
        <v>202</v>
      </c>
      <c r="I88">
        <v>73</v>
      </c>
      <c r="J88">
        <v>129</v>
      </c>
      <c r="K88">
        <v>202</v>
      </c>
      <c r="L88">
        <v>73</v>
      </c>
      <c r="M88">
        <v>129</v>
      </c>
      <c r="N88">
        <v>205</v>
      </c>
      <c r="O88">
        <v>73</v>
      </c>
      <c r="P88">
        <v>132</v>
      </c>
    </row>
    <row r="89" spans="2:16">
      <c r="B89">
        <v>67</v>
      </c>
      <c r="C89" t="s">
        <v>94</v>
      </c>
      <c r="E89">
        <v>190</v>
      </c>
      <c r="F89">
        <v>70</v>
      </c>
      <c r="G89">
        <v>120</v>
      </c>
      <c r="H89">
        <v>191</v>
      </c>
      <c r="I89">
        <v>69</v>
      </c>
      <c r="J89">
        <v>122</v>
      </c>
      <c r="K89">
        <v>192</v>
      </c>
      <c r="L89">
        <v>69</v>
      </c>
      <c r="M89">
        <v>123</v>
      </c>
      <c r="N89">
        <v>195</v>
      </c>
      <c r="O89">
        <v>70</v>
      </c>
      <c r="P89">
        <v>125</v>
      </c>
    </row>
    <row r="90" spans="2:16">
      <c r="B90">
        <v>68</v>
      </c>
      <c r="C90" t="s">
        <v>95</v>
      </c>
      <c r="E90">
        <v>190</v>
      </c>
      <c r="F90">
        <v>70</v>
      </c>
      <c r="G90">
        <v>120</v>
      </c>
      <c r="H90">
        <v>191</v>
      </c>
      <c r="I90">
        <v>69</v>
      </c>
      <c r="J90">
        <v>122</v>
      </c>
      <c r="K90">
        <v>192</v>
      </c>
      <c r="L90">
        <v>69</v>
      </c>
      <c r="M90">
        <v>123</v>
      </c>
      <c r="N90">
        <v>195</v>
      </c>
      <c r="O90">
        <v>70</v>
      </c>
      <c r="P90">
        <v>125</v>
      </c>
    </row>
    <row r="91" spans="2:16">
      <c r="C91" t="s">
        <v>96</v>
      </c>
      <c r="D91">
        <v>0</v>
      </c>
      <c r="E91">
        <v>13020</v>
      </c>
      <c r="F91">
        <v>4791</v>
      </c>
      <c r="G91">
        <v>8229</v>
      </c>
      <c r="H91">
        <v>13097</v>
      </c>
      <c r="I91">
        <v>4732</v>
      </c>
      <c r="J91">
        <v>8365</v>
      </c>
      <c r="K91">
        <v>13156</v>
      </c>
      <c r="L91">
        <v>4732</v>
      </c>
      <c r="M91">
        <v>8424</v>
      </c>
      <c r="N91">
        <v>13360</v>
      </c>
      <c r="O91">
        <v>4791</v>
      </c>
      <c r="P91">
        <v>8569</v>
      </c>
    </row>
    <row r="93" spans="2:16">
      <c r="C93" t="s">
        <v>97</v>
      </c>
      <c r="D93">
        <v>0</v>
      </c>
      <c r="E93">
        <v>14447</v>
      </c>
      <c r="F93">
        <v>5329</v>
      </c>
      <c r="G93">
        <v>9118</v>
      </c>
      <c r="H93">
        <v>14595</v>
      </c>
      <c r="I93">
        <v>5329</v>
      </c>
      <c r="J93">
        <v>9266</v>
      </c>
      <c r="K93">
        <v>14633</v>
      </c>
      <c r="L93">
        <v>5329</v>
      </c>
      <c r="M93">
        <v>9304</v>
      </c>
      <c r="N93">
        <v>14833</v>
      </c>
      <c r="O93">
        <v>5329</v>
      </c>
      <c r="P93">
        <v>9504</v>
      </c>
    </row>
    <row r="94" spans="2:16">
      <c r="O94" t="s">
        <v>98</v>
      </c>
    </row>
    <row r="95" spans="2:16">
      <c r="L95" t="s">
        <v>98</v>
      </c>
    </row>
    <row r="96" spans="2:16">
      <c r="D96" t="s">
        <v>99</v>
      </c>
      <c r="E96" t="s">
        <v>99</v>
      </c>
      <c r="F96" t="s">
        <v>100</v>
      </c>
      <c r="G96" t="s">
        <v>101</v>
      </c>
    </row>
    <row r="97" spans="4:13">
      <c r="D97" t="s">
        <v>102</v>
      </c>
      <c r="G97" t="s">
        <v>103</v>
      </c>
      <c r="M97" t="s">
        <v>109</v>
      </c>
    </row>
    <row r="98" spans="4:13">
      <c r="D98" t="s">
        <v>104</v>
      </c>
      <c r="G98" t="s">
        <v>105</v>
      </c>
      <c r="M98" t="s">
        <v>106</v>
      </c>
    </row>
    <row r="99" spans="4:13">
      <c r="G99" t="s">
        <v>98</v>
      </c>
      <c r="M99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opLeftCell="A88" workbookViewId="0">
      <selection activeCell="J2" sqref="J2"/>
    </sheetView>
  </sheetViews>
  <sheetFormatPr defaultRowHeight="17.25"/>
  <cols>
    <col min="1" max="1" width="2.28515625" style="4" customWidth="1"/>
    <col min="2" max="2" width="4.42578125" style="2" customWidth="1"/>
    <col min="3" max="3" width="16.7109375" style="2" customWidth="1"/>
    <col min="4" max="4" width="13.42578125" style="2" hidden="1" customWidth="1"/>
    <col min="5" max="5" width="8.5703125" style="3" customWidth="1"/>
    <col min="6" max="6" width="10.7109375" style="3" customWidth="1"/>
    <col min="7" max="7" width="9.5703125" style="3" customWidth="1"/>
    <col min="8" max="8" width="14.42578125" style="3" hidden="1" customWidth="1"/>
    <col min="9" max="9" width="7.85546875" style="3" customWidth="1"/>
    <col min="10" max="10" width="12.28515625" style="3" customWidth="1"/>
    <col min="11" max="11" width="9.5703125" style="3" customWidth="1"/>
    <col min="12" max="12" width="9.5703125" style="4" customWidth="1"/>
    <col min="13" max="13" width="10.5703125" style="4" customWidth="1"/>
    <col min="14" max="15" width="9" style="4" customWidth="1"/>
    <col min="16" max="16" width="7.5703125" style="4" customWidth="1"/>
    <col min="17" max="256" width="8.85546875" style="4"/>
    <col min="257" max="257" width="2.28515625" style="4" customWidth="1"/>
    <col min="258" max="258" width="4.42578125" style="4" customWidth="1"/>
    <col min="259" max="259" width="17.140625" style="4" customWidth="1"/>
    <col min="260" max="260" width="0" style="4" hidden="1" customWidth="1"/>
    <col min="261" max="261" width="9.28515625" style="4" customWidth="1"/>
    <col min="262" max="262" width="8.42578125" style="4" customWidth="1"/>
    <col min="263" max="263" width="9.5703125" style="4" customWidth="1"/>
    <col min="264" max="264" width="0" style="4" hidden="1" customWidth="1"/>
    <col min="265" max="265" width="9" style="4" customWidth="1"/>
    <col min="266" max="266" width="12.28515625" style="4" customWidth="1"/>
    <col min="267" max="268" width="9.5703125" style="4" customWidth="1"/>
    <col min="269" max="269" width="10.5703125" style="4" customWidth="1"/>
    <col min="270" max="271" width="9" style="4" customWidth="1"/>
    <col min="272" max="272" width="7.5703125" style="4" customWidth="1"/>
    <col min="273" max="512" width="8.85546875" style="4"/>
    <col min="513" max="513" width="2.28515625" style="4" customWidth="1"/>
    <col min="514" max="514" width="4.42578125" style="4" customWidth="1"/>
    <col min="515" max="515" width="17.140625" style="4" customWidth="1"/>
    <col min="516" max="516" width="0" style="4" hidden="1" customWidth="1"/>
    <col min="517" max="517" width="9.28515625" style="4" customWidth="1"/>
    <col min="518" max="518" width="8.42578125" style="4" customWidth="1"/>
    <col min="519" max="519" width="9.5703125" style="4" customWidth="1"/>
    <col min="520" max="520" width="0" style="4" hidden="1" customWidth="1"/>
    <col min="521" max="521" width="9" style="4" customWidth="1"/>
    <col min="522" max="522" width="12.28515625" style="4" customWidth="1"/>
    <col min="523" max="524" width="9.5703125" style="4" customWidth="1"/>
    <col min="525" max="525" width="10.5703125" style="4" customWidth="1"/>
    <col min="526" max="527" width="9" style="4" customWidth="1"/>
    <col min="528" max="528" width="7.5703125" style="4" customWidth="1"/>
    <col min="529" max="768" width="8.85546875" style="4"/>
    <col min="769" max="769" width="2.28515625" style="4" customWidth="1"/>
    <col min="770" max="770" width="4.42578125" style="4" customWidth="1"/>
    <col min="771" max="771" width="17.140625" style="4" customWidth="1"/>
    <col min="772" max="772" width="0" style="4" hidden="1" customWidth="1"/>
    <col min="773" max="773" width="9.28515625" style="4" customWidth="1"/>
    <col min="774" max="774" width="8.42578125" style="4" customWidth="1"/>
    <col min="775" max="775" width="9.5703125" style="4" customWidth="1"/>
    <col min="776" max="776" width="0" style="4" hidden="1" customWidth="1"/>
    <col min="777" max="777" width="9" style="4" customWidth="1"/>
    <col min="778" max="778" width="12.28515625" style="4" customWidth="1"/>
    <col min="779" max="780" width="9.5703125" style="4" customWidth="1"/>
    <col min="781" max="781" width="10.5703125" style="4" customWidth="1"/>
    <col min="782" max="783" width="9" style="4" customWidth="1"/>
    <col min="784" max="784" width="7.5703125" style="4" customWidth="1"/>
    <col min="785" max="1024" width="8.85546875" style="4"/>
    <col min="1025" max="1025" width="2.28515625" style="4" customWidth="1"/>
    <col min="1026" max="1026" width="4.42578125" style="4" customWidth="1"/>
    <col min="1027" max="1027" width="17.140625" style="4" customWidth="1"/>
    <col min="1028" max="1028" width="0" style="4" hidden="1" customWidth="1"/>
    <col min="1029" max="1029" width="9.28515625" style="4" customWidth="1"/>
    <col min="1030" max="1030" width="8.42578125" style="4" customWidth="1"/>
    <col min="1031" max="1031" width="9.5703125" style="4" customWidth="1"/>
    <col min="1032" max="1032" width="0" style="4" hidden="1" customWidth="1"/>
    <col min="1033" max="1033" width="9" style="4" customWidth="1"/>
    <col min="1034" max="1034" width="12.28515625" style="4" customWidth="1"/>
    <col min="1035" max="1036" width="9.5703125" style="4" customWidth="1"/>
    <col min="1037" max="1037" width="10.5703125" style="4" customWidth="1"/>
    <col min="1038" max="1039" width="9" style="4" customWidth="1"/>
    <col min="1040" max="1040" width="7.5703125" style="4" customWidth="1"/>
    <col min="1041" max="1280" width="8.85546875" style="4"/>
    <col min="1281" max="1281" width="2.28515625" style="4" customWidth="1"/>
    <col min="1282" max="1282" width="4.42578125" style="4" customWidth="1"/>
    <col min="1283" max="1283" width="17.140625" style="4" customWidth="1"/>
    <col min="1284" max="1284" width="0" style="4" hidden="1" customWidth="1"/>
    <col min="1285" max="1285" width="9.28515625" style="4" customWidth="1"/>
    <col min="1286" max="1286" width="8.42578125" style="4" customWidth="1"/>
    <col min="1287" max="1287" width="9.5703125" style="4" customWidth="1"/>
    <col min="1288" max="1288" width="0" style="4" hidden="1" customWidth="1"/>
    <col min="1289" max="1289" width="9" style="4" customWidth="1"/>
    <col min="1290" max="1290" width="12.28515625" style="4" customWidth="1"/>
    <col min="1291" max="1292" width="9.5703125" style="4" customWidth="1"/>
    <col min="1293" max="1293" width="10.5703125" style="4" customWidth="1"/>
    <col min="1294" max="1295" width="9" style="4" customWidth="1"/>
    <col min="1296" max="1296" width="7.5703125" style="4" customWidth="1"/>
    <col min="1297" max="1536" width="8.85546875" style="4"/>
    <col min="1537" max="1537" width="2.28515625" style="4" customWidth="1"/>
    <col min="1538" max="1538" width="4.42578125" style="4" customWidth="1"/>
    <col min="1539" max="1539" width="17.140625" style="4" customWidth="1"/>
    <col min="1540" max="1540" width="0" style="4" hidden="1" customWidth="1"/>
    <col min="1541" max="1541" width="9.28515625" style="4" customWidth="1"/>
    <col min="1542" max="1542" width="8.42578125" style="4" customWidth="1"/>
    <col min="1543" max="1543" width="9.5703125" style="4" customWidth="1"/>
    <col min="1544" max="1544" width="0" style="4" hidden="1" customWidth="1"/>
    <col min="1545" max="1545" width="9" style="4" customWidth="1"/>
    <col min="1546" max="1546" width="12.28515625" style="4" customWidth="1"/>
    <col min="1547" max="1548" width="9.5703125" style="4" customWidth="1"/>
    <col min="1549" max="1549" width="10.5703125" style="4" customWidth="1"/>
    <col min="1550" max="1551" width="9" style="4" customWidth="1"/>
    <col min="1552" max="1552" width="7.5703125" style="4" customWidth="1"/>
    <col min="1553" max="1792" width="8.85546875" style="4"/>
    <col min="1793" max="1793" width="2.28515625" style="4" customWidth="1"/>
    <col min="1794" max="1794" width="4.42578125" style="4" customWidth="1"/>
    <col min="1795" max="1795" width="17.140625" style="4" customWidth="1"/>
    <col min="1796" max="1796" width="0" style="4" hidden="1" customWidth="1"/>
    <col min="1797" max="1797" width="9.28515625" style="4" customWidth="1"/>
    <col min="1798" max="1798" width="8.42578125" style="4" customWidth="1"/>
    <col min="1799" max="1799" width="9.5703125" style="4" customWidth="1"/>
    <col min="1800" max="1800" width="0" style="4" hidden="1" customWidth="1"/>
    <col min="1801" max="1801" width="9" style="4" customWidth="1"/>
    <col min="1802" max="1802" width="12.28515625" style="4" customWidth="1"/>
    <col min="1803" max="1804" width="9.5703125" style="4" customWidth="1"/>
    <col min="1805" max="1805" width="10.5703125" style="4" customWidth="1"/>
    <col min="1806" max="1807" width="9" style="4" customWidth="1"/>
    <col min="1808" max="1808" width="7.5703125" style="4" customWidth="1"/>
    <col min="1809" max="2048" width="8.85546875" style="4"/>
    <col min="2049" max="2049" width="2.28515625" style="4" customWidth="1"/>
    <col min="2050" max="2050" width="4.42578125" style="4" customWidth="1"/>
    <col min="2051" max="2051" width="17.140625" style="4" customWidth="1"/>
    <col min="2052" max="2052" width="0" style="4" hidden="1" customWidth="1"/>
    <col min="2053" max="2053" width="9.28515625" style="4" customWidth="1"/>
    <col min="2054" max="2054" width="8.42578125" style="4" customWidth="1"/>
    <col min="2055" max="2055" width="9.5703125" style="4" customWidth="1"/>
    <col min="2056" max="2056" width="0" style="4" hidden="1" customWidth="1"/>
    <col min="2057" max="2057" width="9" style="4" customWidth="1"/>
    <col min="2058" max="2058" width="12.28515625" style="4" customWidth="1"/>
    <col min="2059" max="2060" width="9.5703125" style="4" customWidth="1"/>
    <col min="2061" max="2061" width="10.5703125" style="4" customWidth="1"/>
    <col min="2062" max="2063" width="9" style="4" customWidth="1"/>
    <col min="2064" max="2064" width="7.5703125" style="4" customWidth="1"/>
    <col min="2065" max="2304" width="8.85546875" style="4"/>
    <col min="2305" max="2305" width="2.28515625" style="4" customWidth="1"/>
    <col min="2306" max="2306" width="4.42578125" style="4" customWidth="1"/>
    <col min="2307" max="2307" width="17.140625" style="4" customWidth="1"/>
    <col min="2308" max="2308" width="0" style="4" hidden="1" customWidth="1"/>
    <col min="2309" max="2309" width="9.28515625" style="4" customWidth="1"/>
    <col min="2310" max="2310" width="8.42578125" style="4" customWidth="1"/>
    <col min="2311" max="2311" width="9.5703125" style="4" customWidth="1"/>
    <col min="2312" max="2312" width="0" style="4" hidden="1" customWidth="1"/>
    <col min="2313" max="2313" width="9" style="4" customWidth="1"/>
    <col min="2314" max="2314" width="12.28515625" style="4" customWidth="1"/>
    <col min="2315" max="2316" width="9.5703125" style="4" customWidth="1"/>
    <col min="2317" max="2317" width="10.5703125" style="4" customWidth="1"/>
    <col min="2318" max="2319" width="9" style="4" customWidth="1"/>
    <col min="2320" max="2320" width="7.5703125" style="4" customWidth="1"/>
    <col min="2321" max="2560" width="8.85546875" style="4"/>
    <col min="2561" max="2561" width="2.28515625" style="4" customWidth="1"/>
    <col min="2562" max="2562" width="4.42578125" style="4" customWidth="1"/>
    <col min="2563" max="2563" width="17.140625" style="4" customWidth="1"/>
    <col min="2564" max="2564" width="0" style="4" hidden="1" customWidth="1"/>
    <col min="2565" max="2565" width="9.28515625" style="4" customWidth="1"/>
    <col min="2566" max="2566" width="8.42578125" style="4" customWidth="1"/>
    <col min="2567" max="2567" width="9.5703125" style="4" customWidth="1"/>
    <col min="2568" max="2568" width="0" style="4" hidden="1" customWidth="1"/>
    <col min="2569" max="2569" width="9" style="4" customWidth="1"/>
    <col min="2570" max="2570" width="12.28515625" style="4" customWidth="1"/>
    <col min="2571" max="2572" width="9.5703125" style="4" customWidth="1"/>
    <col min="2573" max="2573" width="10.5703125" style="4" customWidth="1"/>
    <col min="2574" max="2575" width="9" style="4" customWidth="1"/>
    <col min="2576" max="2576" width="7.5703125" style="4" customWidth="1"/>
    <col min="2577" max="2816" width="8.85546875" style="4"/>
    <col min="2817" max="2817" width="2.28515625" style="4" customWidth="1"/>
    <col min="2818" max="2818" width="4.42578125" style="4" customWidth="1"/>
    <col min="2819" max="2819" width="17.140625" style="4" customWidth="1"/>
    <col min="2820" max="2820" width="0" style="4" hidden="1" customWidth="1"/>
    <col min="2821" max="2821" width="9.28515625" style="4" customWidth="1"/>
    <col min="2822" max="2822" width="8.42578125" style="4" customWidth="1"/>
    <col min="2823" max="2823" width="9.5703125" style="4" customWidth="1"/>
    <col min="2824" max="2824" width="0" style="4" hidden="1" customWidth="1"/>
    <col min="2825" max="2825" width="9" style="4" customWidth="1"/>
    <col min="2826" max="2826" width="12.28515625" style="4" customWidth="1"/>
    <col min="2827" max="2828" width="9.5703125" style="4" customWidth="1"/>
    <col min="2829" max="2829" width="10.5703125" style="4" customWidth="1"/>
    <col min="2830" max="2831" width="9" style="4" customWidth="1"/>
    <col min="2832" max="2832" width="7.5703125" style="4" customWidth="1"/>
    <col min="2833" max="3072" width="8.85546875" style="4"/>
    <col min="3073" max="3073" width="2.28515625" style="4" customWidth="1"/>
    <col min="3074" max="3074" width="4.42578125" style="4" customWidth="1"/>
    <col min="3075" max="3075" width="17.140625" style="4" customWidth="1"/>
    <col min="3076" max="3076" width="0" style="4" hidden="1" customWidth="1"/>
    <col min="3077" max="3077" width="9.28515625" style="4" customWidth="1"/>
    <col min="3078" max="3078" width="8.42578125" style="4" customWidth="1"/>
    <col min="3079" max="3079" width="9.5703125" style="4" customWidth="1"/>
    <col min="3080" max="3080" width="0" style="4" hidden="1" customWidth="1"/>
    <col min="3081" max="3081" width="9" style="4" customWidth="1"/>
    <col min="3082" max="3082" width="12.28515625" style="4" customWidth="1"/>
    <col min="3083" max="3084" width="9.5703125" style="4" customWidth="1"/>
    <col min="3085" max="3085" width="10.5703125" style="4" customWidth="1"/>
    <col min="3086" max="3087" width="9" style="4" customWidth="1"/>
    <col min="3088" max="3088" width="7.5703125" style="4" customWidth="1"/>
    <col min="3089" max="3328" width="8.85546875" style="4"/>
    <col min="3329" max="3329" width="2.28515625" style="4" customWidth="1"/>
    <col min="3330" max="3330" width="4.42578125" style="4" customWidth="1"/>
    <col min="3331" max="3331" width="17.140625" style="4" customWidth="1"/>
    <col min="3332" max="3332" width="0" style="4" hidden="1" customWidth="1"/>
    <col min="3333" max="3333" width="9.28515625" style="4" customWidth="1"/>
    <col min="3334" max="3334" width="8.42578125" style="4" customWidth="1"/>
    <col min="3335" max="3335" width="9.5703125" style="4" customWidth="1"/>
    <col min="3336" max="3336" width="0" style="4" hidden="1" customWidth="1"/>
    <col min="3337" max="3337" width="9" style="4" customWidth="1"/>
    <col min="3338" max="3338" width="12.28515625" style="4" customWidth="1"/>
    <col min="3339" max="3340" width="9.5703125" style="4" customWidth="1"/>
    <col min="3341" max="3341" width="10.5703125" style="4" customWidth="1"/>
    <col min="3342" max="3343" width="9" style="4" customWidth="1"/>
    <col min="3344" max="3344" width="7.5703125" style="4" customWidth="1"/>
    <col min="3345" max="3584" width="8.85546875" style="4"/>
    <col min="3585" max="3585" width="2.28515625" style="4" customWidth="1"/>
    <col min="3586" max="3586" width="4.42578125" style="4" customWidth="1"/>
    <col min="3587" max="3587" width="17.140625" style="4" customWidth="1"/>
    <col min="3588" max="3588" width="0" style="4" hidden="1" customWidth="1"/>
    <col min="3589" max="3589" width="9.28515625" style="4" customWidth="1"/>
    <col min="3590" max="3590" width="8.42578125" style="4" customWidth="1"/>
    <col min="3591" max="3591" width="9.5703125" style="4" customWidth="1"/>
    <col min="3592" max="3592" width="0" style="4" hidden="1" customWidth="1"/>
    <col min="3593" max="3593" width="9" style="4" customWidth="1"/>
    <col min="3594" max="3594" width="12.28515625" style="4" customWidth="1"/>
    <col min="3595" max="3596" width="9.5703125" style="4" customWidth="1"/>
    <col min="3597" max="3597" width="10.5703125" style="4" customWidth="1"/>
    <col min="3598" max="3599" width="9" style="4" customWidth="1"/>
    <col min="3600" max="3600" width="7.5703125" style="4" customWidth="1"/>
    <col min="3601" max="3840" width="8.85546875" style="4"/>
    <col min="3841" max="3841" width="2.28515625" style="4" customWidth="1"/>
    <col min="3842" max="3842" width="4.42578125" style="4" customWidth="1"/>
    <col min="3843" max="3843" width="17.140625" style="4" customWidth="1"/>
    <col min="3844" max="3844" width="0" style="4" hidden="1" customWidth="1"/>
    <col min="3845" max="3845" width="9.28515625" style="4" customWidth="1"/>
    <col min="3846" max="3846" width="8.42578125" style="4" customWidth="1"/>
    <col min="3847" max="3847" width="9.5703125" style="4" customWidth="1"/>
    <col min="3848" max="3848" width="0" style="4" hidden="1" customWidth="1"/>
    <col min="3849" max="3849" width="9" style="4" customWidth="1"/>
    <col min="3850" max="3850" width="12.28515625" style="4" customWidth="1"/>
    <col min="3851" max="3852" width="9.5703125" style="4" customWidth="1"/>
    <col min="3853" max="3853" width="10.5703125" style="4" customWidth="1"/>
    <col min="3854" max="3855" width="9" style="4" customWidth="1"/>
    <col min="3856" max="3856" width="7.5703125" style="4" customWidth="1"/>
    <col min="3857" max="4096" width="8.85546875" style="4"/>
    <col min="4097" max="4097" width="2.28515625" style="4" customWidth="1"/>
    <col min="4098" max="4098" width="4.42578125" style="4" customWidth="1"/>
    <col min="4099" max="4099" width="17.140625" style="4" customWidth="1"/>
    <col min="4100" max="4100" width="0" style="4" hidden="1" customWidth="1"/>
    <col min="4101" max="4101" width="9.28515625" style="4" customWidth="1"/>
    <col min="4102" max="4102" width="8.42578125" style="4" customWidth="1"/>
    <col min="4103" max="4103" width="9.5703125" style="4" customWidth="1"/>
    <col min="4104" max="4104" width="0" style="4" hidden="1" customWidth="1"/>
    <col min="4105" max="4105" width="9" style="4" customWidth="1"/>
    <col min="4106" max="4106" width="12.28515625" style="4" customWidth="1"/>
    <col min="4107" max="4108" width="9.5703125" style="4" customWidth="1"/>
    <col min="4109" max="4109" width="10.5703125" style="4" customWidth="1"/>
    <col min="4110" max="4111" width="9" style="4" customWidth="1"/>
    <col min="4112" max="4112" width="7.5703125" style="4" customWidth="1"/>
    <col min="4113" max="4352" width="8.85546875" style="4"/>
    <col min="4353" max="4353" width="2.28515625" style="4" customWidth="1"/>
    <col min="4354" max="4354" width="4.42578125" style="4" customWidth="1"/>
    <col min="4355" max="4355" width="17.140625" style="4" customWidth="1"/>
    <col min="4356" max="4356" width="0" style="4" hidden="1" customWidth="1"/>
    <col min="4357" max="4357" width="9.28515625" style="4" customWidth="1"/>
    <col min="4358" max="4358" width="8.42578125" style="4" customWidth="1"/>
    <col min="4359" max="4359" width="9.5703125" style="4" customWidth="1"/>
    <col min="4360" max="4360" width="0" style="4" hidden="1" customWidth="1"/>
    <col min="4361" max="4361" width="9" style="4" customWidth="1"/>
    <col min="4362" max="4362" width="12.28515625" style="4" customWidth="1"/>
    <col min="4363" max="4364" width="9.5703125" style="4" customWidth="1"/>
    <col min="4365" max="4365" width="10.5703125" style="4" customWidth="1"/>
    <col min="4366" max="4367" width="9" style="4" customWidth="1"/>
    <col min="4368" max="4368" width="7.5703125" style="4" customWidth="1"/>
    <col min="4369" max="4608" width="8.85546875" style="4"/>
    <col min="4609" max="4609" width="2.28515625" style="4" customWidth="1"/>
    <col min="4610" max="4610" width="4.42578125" style="4" customWidth="1"/>
    <col min="4611" max="4611" width="17.140625" style="4" customWidth="1"/>
    <col min="4612" max="4612" width="0" style="4" hidden="1" customWidth="1"/>
    <col min="4613" max="4613" width="9.28515625" style="4" customWidth="1"/>
    <col min="4614" max="4614" width="8.42578125" style="4" customWidth="1"/>
    <col min="4615" max="4615" width="9.5703125" style="4" customWidth="1"/>
    <col min="4616" max="4616" width="0" style="4" hidden="1" customWidth="1"/>
    <col min="4617" max="4617" width="9" style="4" customWidth="1"/>
    <col min="4618" max="4618" width="12.28515625" style="4" customWidth="1"/>
    <col min="4619" max="4620" width="9.5703125" style="4" customWidth="1"/>
    <col min="4621" max="4621" width="10.5703125" style="4" customWidth="1"/>
    <col min="4622" max="4623" width="9" style="4" customWidth="1"/>
    <col min="4624" max="4624" width="7.5703125" style="4" customWidth="1"/>
    <col min="4625" max="4864" width="8.85546875" style="4"/>
    <col min="4865" max="4865" width="2.28515625" style="4" customWidth="1"/>
    <col min="4866" max="4866" width="4.42578125" style="4" customWidth="1"/>
    <col min="4867" max="4867" width="17.140625" style="4" customWidth="1"/>
    <col min="4868" max="4868" width="0" style="4" hidden="1" customWidth="1"/>
    <col min="4869" max="4869" width="9.28515625" style="4" customWidth="1"/>
    <col min="4870" max="4870" width="8.42578125" style="4" customWidth="1"/>
    <col min="4871" max="4871" width="9.5703125" style="4" customWidth="1"/>
    <col min="4872" max="4872" width="0" style="4" hidden="1" customWidth="1"/>
    <col min="4873" max="4873" width="9" style="4" customWidth="1"/>
    <col min="4874" max="4874" width="12.28515625" style="4" customWidth="1"/>
    <col min="4875" max="4876" width="9.5703125" style="4" customWidth="1"/>
    <col min="4877" max="4877" width="10.5703125" style="4" customWidth="1"/>
    <col min="4878" max="4879" width="9" style="4" customWidth="1"/>
    <col min="4880" max="4880" width="7.5703125" style="4" customWidth="1"/>
    <col min="4881" max="5120" width="8.85546875" style="4"/>
    <col min="5121" max="5121" width="2.28515625" style="4" customWidth="1"/>
    <col min="5122" max="5122" width="4.42578125" style="4" customWidth="1"/>
    <col min="5123" max="5123" width="17.140625" style="4" customWidth="1"/>
    <col min="5124" max="5124" width="0" style="4" hidden="1" customWidth="1"/>
    <col min="5125" max="5125" width="9.28515625" style="4" customWidth="1"/>
    <col min="5126" max="5126" width="8.42578125" style="4" customWidth="1"/>
    <col min="5127" max="5127" width="9.5703125" style="4" customWidth="1"/>
    <col min="5128" max="5128" width="0" style="4" hidden="1" customWidth="1"/>
    <col min="5129" max="5129" width="9" style="4" customWidth="1"/>
    <col min="5130" max="5130" width="12.28515625" style="4" customWidth="1"/>
    <col min="5131" max="5132" width="9.5703125" style="4" customWidth="1"/>
    <col min="5133" max="5133" width="10.5703125" style="4" customWidth="1"/>
    <col min="5134" max="5135" width="9" style="4" customWidth="1"/>
    <col min="5136" max="5136" width="7.5703125" style="4" customWidth="1"/>
    <col min="5137" max="5376" width="8.85546875" style="4"/>
    <col min="5377" max="5377" width="2.28515625" style="4" customWidth="1"/>
    <col min="5378" max="5378" width="4.42578125" style="4" customWidth="1"/>
    <col min="5379" max="5379" width="17.140625" style="4" customWidth="1"/>
    <col min="5380" max="5380" width="0" style="4" hidden="1" customWidth="1"/>
    <col min="5381" max="5381" width="9.28515625" style="4" customWidth="1"/>
    <col min="5382" max="5382" width="8.42578125" style="4" customWidth="1"/>
    <col min="5383" max="5383" width="9.5703125" style="4" customWidth="1"/>
    <col min="5384" max="5384" width="0" style="4" hidden="1" customWidth="1"/>
    <col min="5385" max="5385" width="9" style="4" customWidth="1"/>
    <col min="5386" max="5386" width="12.28515625" style="4" customWidth="1"/>
    <col min="5387" max="5388" width="9.5703125" style="4" customWidth="1"/>
    <col min="5389" max="5389" width="10.5703125" style="4" customWidth="1"/>
    <col min="5390" max="5391" width="9" style="4" customWidth="1"/>
    <col min="5392" max="5392" width="7.5703125" style="4" customWidth="1"/>
    <col min="5393" max="5632" width="8.85546875" style="4"/>
    <col min="5633" max="5633" width="2.28515625" style="4" customWidth="1"/>
    <col min="5634" max="5634" width="4.42578125" style="4" customWidth="1"/>
    <col min="5635" max="5635" width="17.140625" style="4" customWidth="1"/>
    <col min="5636" max="5636" width="0" style="4" hidden="1" customWidth="1"/>
    <col min="5637" max="5637" width="9.28515625" style="4" customWidth="1"/>
    <col min="5638" max="5638" width="8.42578125" style="4" customWidth="1"/>
    <col min="5639" max="5639" width="9.5703125" style="4" customWidth="1"/>
    <col min="5640" max="5640" width="0" style="4" hidden="1" customWidth="1"/>
    <col min="5641" max="5641" width="9" style="4" customWidth="1"/>
    <col min="5642" max="5642" width="12.28515625" style="4" customWidth="1"/>
    <col min="5643" max="5644" width="9.5703125" style="4" customWidth="1"/>
    <col min="5645" max="5645" width="10.5703125" style="4" customWidth="1"/>
    <col min="5646" max="5647" width="9" style="4" customWidth="1"/>
    <col min="5648" max="5648" width="7.5703125" style="4" customWidth="1"/>
    <col min="5649" max="5888" width="8.85546875" style="4"/>
    <col min="5889" max="5889" width="2.28515625" style="4" customWidth="1"/>
    <col min="5890" max="5890" width="4.42578125" style="4" customWidth="1"/>
    <col min="5891" max="5891" width="17.140625" style="4" customWidth="1"/>
    <col min="5892" max="5892" width="0" style="4" hidden="1" customWidth="1"/>
    <col min="5893" max="5893" width="9.28515625" style="4" customWidth="1"/>
    <col min="5894" max="5894" width="8.42578125" style="4" customWidth="1"/>
    <col min="5895" max="5895" width="9.5703125" style="4" customWidth="1"/>
    <col min="5896" max="5896" width="0" style="4" hidden="1" customWidth="1"/>
    <col min="5897" max="5897" width="9" style="4" customWidth="1"/>
    <col min="5898" max="5898" width="12.28515625" style="4" customWidth="1"/>
    <col min="5899" max="5900" width="9.5703125" style="4" customWidth="1"/>
    <col min="5901" max="5901" width="10.5703125" style="4" customWidth="1"/>
    <col min="5902" max="5903" width="9" style="4" customWidth="1"/>
    <col min="5904" max="5904" width="7.5703125" style="4" customWidth="1"/>
    <col min="5905" max="6144" width="8.85546875" style="4"/>
    <col min="6145" max="6145" width="2.28515625" style="4" customWidth="1"/>
    <col min="6146" max="6146" width="4.42578125" style="4" customWidth="1"/>
    <col min="6147" max="6147" width="17.140625" style="4" customWidth="1"/>
    <col min="6148" max="6148" width="0" style="4" hidden="1" customWidth="1"/>
    <col min="6149" max="6149" width="9.28515625" style="4" customWidth="1"/>
    <col min="6150" max="6150" width="8.42578125" style="4" customWidth="1"/>
    <col min="6151" max="6151" width="9.5703125" style="4" customWidth="1"/>
    <col min="6152" max="6152" width="0" style="4" hidden="1" customWidth="1"/>
    <col min="6153" max="6153" width="9" style="4" customWidth="1"/>
    <col min="6154" max="6154" width="12.28515625" style="4" customWidth="1"/>
    <col min="6155" max="6156" width="9.5703125" style="4" customWidth="1"/>
    <col min="6157" max="6157" width="10.5703125" style="4" customWidth="1"/>
    <col min="6158" max="6159" width="9" style="4" customWidth="1"/>
    <col min="6160" max="6160" width="7.5703125" style="4" customWidth="1"/>
    <col min="6161" max="6400" width="8.85546875" style="4"/>
    <col min="6401" max="6401" width="2.28515625" style="4" customWidth="1"/>
    <col min="6402" max="6402" width="4.42578125" style="4" customWidth="1"/>
    <col min="6403" max="6403" width="17.140625" style="4" customWidth="1"/>
    <col min="6404" max="6404" width="0" style="4" hidden="1" customWidth="1"/>
    <col min="6405" max="6405" width="9.28515625" style="4" customWidth="1"/>
    <col min="6406" max="6406" width="8.42578125" style="4" customWidth="1"/>
    <col min="6407" max="6407" width="9.5703125" style="4" customWidth="1"/>
    <col min="6408" max="6408" width="0" style="4" hidden="1" customWidth="1"/>
    <col min="6409" max="6409" width="9" style="4" customWidth="1"/>
    <col min="6410" max="6410" width="12.28515625" style="4" customWidth="1"/>
    <col min="6411" max="6412" width="9.5703125" style="4" customWidth="1"/>
    <col min="6413" max="6413" width="10.5703125" style="4" customWidth="1"/>
    <col min="6414" max="6415" width="9" style="4" customWidth="1"/>
    <col min="6416" max="6416" width="7.5703125" style="4" customWidth="1"/>
    <col min="6417" max="6656" width="8.85546875" style="4"/>
    <col min="6657" max="6657" width="2.28515625" style="4" customWidth="1"/>
    <col min="6658" max="6658" width="4.42578125" style="4" customWidth="1"/>
    <col min="6659" max="6659" width="17.140625" style="4" customWidth="1"/>
    <col min="6660" max="6660" width="0" style="4" hidden="1" customWidth="1"/>
    <col min="6661" max="6661" width="9.28515625" style="4" customWidth="1"/>
    <col min="6662" max="6662" width="8.42578125" style="4" customWidth="1"/>
    <col min="6663" max="6663" width="9.5703125" style="4" customWidth="1"/>
    <col min="6664" max="6664" width="0" style="4" hidden="1" customWidth="1"/>
    <col min="6665" max="6665" width="9" style="4" customWidth="1"/>
    <col min="6666" max="6666" width="12.28515625" style="4" customWidth="1"/>
    <col min="6667" max="6668" width="9.5703125" style="4" customWidth="1"/>
    <col min="6669" max="6669" width="10.5703125" style="4" customWidth="1"/>
    <col min="6670" max="6671" width="9" style="4" customWidth="1"/>
    <col min="6672" max="6672" width="7.5703125" style="4" customWidth="1"/>
    <col min="6673" max="6912" width="8.85546875" style="4"/>
    <col min="6913" max="6913" width="2.28515625" style="4" customWidth="1"/>
    <col min="6914" max="6914" width="4.42578125" style="4" customWidth="1"/>
    <col min="6915" max="6915" width="17.140625" style="4" customWidth="1"/>
    <col min="6916" max="6916" width="0" style="4" hidden="1" customWidth="1"/>
    <col min="6917" max="6917" width="9.28515625" style="4" customWidth="1"/>
    <col min="6918" max="6918" width="8.42578125" style="4" customWidth="1"/>
    <col min="6919" max="6919" width="9.5703125" style="4" customWidth="1"/>
    <col min="6920" max="6920" width="0" style="4" hidden="1" customWidth="1"/>
    <col min="6921" max="6921" width="9" style="4" customWidth="1"/>
    <col min="6922" max="6922" width="12.28515625" style="4" customWidth="1"/>
    <col min="6923" max="6924" width="9.5703125" style="4" customWidth="1"/>
    <col min="6925" max="6925" width="10.5703125" style="4" customWidth="1"/>
    <col min="6926" max="6927" width="9" style="4" customWidth="1"/>
    <col min="6928" max="6928" width="7.5703125" style="4" customWidth="1"/>
    <col min="6929" max="7168" width="8.85546875" style="4"/>
    <col min="7169" max="7169" width="2.28515625" style="4" customWidth="1"/>
    <col min="7170" max="7170" width="4.42578125" style="4" customWidth="1"/>
    <col min="7171" max="7171" width="17.140625" style="4" customWidth="1"/>
    <col min="7172" max="7172" width="0" style="4" hidden="1" customWidth="1"/>
    <col min="7173" max="7173" width="9.28515625" style="4" customWidth="1"/>
    <col min="7174" max="7174" width="8.42578125" style="4" customWidth="1"/>
    <col min="7175" max="7175" width="9.5703125" style="4" customWidth="1"/>
    <col min="7176" max="7176" width="0" style="4" hidden="1" customWidth="1"/>
    <col min="7177" max="7177" width="9" style="4" customWidth="1"/>
    <col min="7178" max="7178" width="12.28515625" style="4" customWidth="1"/>
    <col min="7179" max="7180" width="9.5703125" style="4" customWidth="1"/>
    <col min="7181" max="7181" width="10.5703125" style="4" customWidth="1"/>
    <col min="7182" max="7183" width="9" style="4" customWidth="1"/>
    <col min="7184" max="7184" width="7.5703125" style="4" customWidth="1"/>
    <col min="7185" max="7424" width="8.85546875" style="4"/>
    <col min="7425" max="7425" width="2.28515625" style="4" customWidth="1"/>
    <col min="7426" max="7426" width="4.42578125" style="4" customWidth="1"/>
    <col min="7427" max="7427" width="17.140625" style="4" customWidth="1"/>
    <col min="7428" max="7428" width="0" style="4" hidden="1" customWidth="1"/>
    <col min="7429" max="7429" width="9.28515625" style="4" customWidth="1"/>
    <col min="7430" max="7430" width="8.42578125" style="4" customWidth="1"/>
    <col min="7431" max="7431" width="9.5703125" style="4" customWidth="1"/>
    <col min="7432" max="7432" width="0" style="4" hidden="1" customWidth="1"/>
    <col min="7433" max="7433" width="9" style="4" customWidth="1"/>
    <col min="7434" max="7434" width="12.28515625" style="4" customWidth="1"/>
    <col min="7435" max="7436" width="9.5703125" style="4" customWidth="1"/>
    <col min="7437" max="7437" width="10.5703125" style="4" customWidth="1"/>
    <col min="7438" max="7439" width="9" style="4" customWidth="1"/>
    <col min="7440" max="7440" width="7.5703125" style="4" customWidth="1"/>
    <col min="7441" max="7680" width="8.85546875" style="4"/>
    <col min="7681" max="7681" width="2.28515625" style="4" customWidth="1"/>
    <col min="7682" max="7682" width="4.42578125" style="4" customWidth="1"/>
    <col min="7683" max="7683" width="17.140625" style="4" customWidth="1"/>
    <col min="7684" max="7684" width="0" style="4" hidden="1" customWidth="1"/>
    <col min="7685" max="7685" width="9.28515625" style="4" customWidth="1"/>
    <col min="7686" max="7686" width="8.42578125" style="4" customWidth="1"/>
    <col min="7687" max="7687" width="9.5703125" style="4" customWidth="1"/>
    <col min="7688" max="7688" width="0" style="4" hidden="1" customWidth="1"/>
    <col min="7689" max="7689" width="9" style="4" customWidth="1"/>
    <col min="7690" max="7690" width="12.28515625" style="4" customWidth="1"/>
    <col min="7691" max="7692" width="9.5703125" style="4" customWidth="1"/>
    <col min="7693" max="7693" width="10.5703125" style="4" customWidth="1"/>
    <col min="7694" max="7695" width="9" style="4" customWidth="1"/>
    <col min="7696" max="7696" width="7.5703125" style="4" customWidth="1"/>
    <col min="7697" max="7936" width="8.85546875" style="4"/>
    <col min="7937" max="7937" width="2.28515625" style="4" customWidth="1"/>
    <col min="7938" max="7938" width="4.42578125" style="4" customWidth="1"/>
    <col min="7939" max="7939" width="17.140625" style="4" customWidth="1"/>
    <col min="7940" max="7940" width="0" style="4" hidden="1" customWidth="1"/>
    <col min="7941" max="7941" width="9.28515625" style="4" customWidth="1"/>
    <col min="7942" max="7942" width="8.42578125" style="4" customWidth="1"/>
    <col min="7943" max="7943" width="9.5703125" style="4" customWidth="1"/>
    <col min="7944" max="7944" width="0" style="4" hidden="1" customWidth="1"/>
    <col min="7945" max="7945" width="9" style="4" customWidth="1"/>
    <col min="7946" max="7946" width="12.28515625" style="4" customWidth="1"/>
    <col min="7947" max="7948" width="9.5703125" style="4" customWidth="1"/>
    <col min="7949" max="7949" width="10.5703125" style="4" customWidth="1"/>
    <col min="7950" max="7951" width="9" style="4" customWidth="1"/>
    <col min="7952" max="7952" width="7.5703125" style="4" customWidth="1"/>
    <col min="7953" max="8192" width="8.85546875" style="4"/>
    <col min="8193" max="8193" width="2.28515625" style="4" customWidth="1"/>
    <col min="8194" max="8194" width="4.42578125" style="4" customWidth="1"/>
    <col min="8195" max="8195" width="17.140625" style="4" customWidth="1"/>
    <col min="8196" max="8196" width="0" style="4" hidden="1" customWidth="1"/>
    <col min="8197" max="8197" width="9.28515625" style="4" customWidth="1"/>
    <col min="8198" max="8198" width="8.42578125" style="4" customWidth="1"/>
    <col min="8199" max="8199" width="9.5703125" style="4" customWidth="1"/>
    <col min="8200" max="8200" width="0" style="4" hidden="1" customWidth="1"/>
    <col min="8201" max="8201" width="9" style="4" customWidth="1"/>
    <col min="8202" max="8202" width="12.28515625" style="4" customWidth="1"/>
    <col min="8203" max="8204" width="9.5703125" style="4" customWidth="1"/>
    <col min="8205" max="8205" width="10.5703125" style="4" customWidth="1"/>
    <col min="8206" max="8207" width="9" style="4" customWidth="1"/>
    <col min="8208" max="8208" width="7.5703125" style="4" customWidth="1"/>
    <col min="8209" max="8448" width="8.85546875" style="4"/>
    <col min="8449" max="8449" width="2.28515625" style="4" customWidth="1"/>
    <col min="8450" max="8450" width="4.42578125" style="4" customWidth="1"/>
    <col min="8451" max="8451" width="17.140625" style="4" customWidth="1"/>
    <col min="8452" max="8452" width="0" style="4" hidden="1" customWidth="1"/>
    <col min="8453" max="8453" width="9.28515625" style="4" customWidth="1"/>
    <col min="8454" max="8454" width="8.42578125" style="4" customWidth="1"/>
    <col min="8455" max="8455" width="9.5703125" style="4" customWidth="1"/>
    <col min="8456" max="8456" width="0" style="4" hidden="1" customWidth="1"/>
    <col min="8457" max="8457" width="9" style="4" customWidth="1"/>
    <col min="8458" max="8458" width="12.28515625" style="4" customWidth="1"/>
    <col min="8459" max="8460" width="9.5703125" style="4" customWidth="1"/>
    <col min="8461" max="8461" width="10.5703125" style="4" customWidth="1"/>
    <col min="8462" max="8463" width="9" style="4" customWidth="1"/>
    <col min="8464" max="8464" width="7.5703125" style="4" customWidth="1"/>
    <col min="8465" max="8704" width="8.85546875" style="4"/>
    <col min="8705" max="8705" width="2.28515625" style="4" customWidth="1"/>
    <col min="8706" max="8706" width="4.42578125" style="4" customWidth="1"/>
    <col min="8707" max="8707" width="17.140625" style="4" customWidth="1"/>
    <col min="8708" max="8708" width="0" style="4" hidden="1" customWidth="1"/>
    <col min="8709" max="8709" width="9.28515625" style="4" customWidth="1"/>
    <col min="8710" max="8710" width="8.42578125" style="4" customWidth="1"/>
    <col min="8711" max="8711" width="9.5703125" style="4" customWidth="1"/>
    <col min="8712" max="8712" width="0" style="4" hidden="1" customWidth="1"/>
    <col min="8713" max="8713" width="9" style="4" customWidth="1"/>
    <col min="8714" max="8714" width="12.28515625" style="4" customWidth="1"/>
    <col min="8715" max="8716" width="9.5703125" style="4" customWidth="1"/>
    <col min="8717" max="8717" width="10.5703125" style="4" customWidth="1"/>
    <col min="8718" max="8719" width="9" style="4" customWidth="1"/>
    <col min="8720" max="8720" width="7.5703125" style="4" customWidth="1"/>
    <col min="8721" max="8960" width="8.85546875" style="4"/>
    <col min="8961" max="8961" width="2.28515625" style="4" customWidth="1"/>
    <col min="8962" max="8962" width="4.42578125" style="4" customWidth="1"/>
    <col min="8963" max="8963" width="17.140625" style="4" customWidth="1"/>
    <col min="8964" max="8964" width="0" style="4" hidden="1" customWidth="1"/>
    <col min="8965" max="8965" width="9.28515625" style="4" customWidth="1"/>
    <col min="8966" max="8966" width="8.42578125" style="4" customWidth="1"/>
    <col min="8967" max="8967" width="9.5703125" style="4" customWidth="1"/>
    <col min="8968" max="8968" width="0" style="4" hidden="1" customWidth="1"/>
    <col min="8969" max="8969" width="9" style="4" customWidth="1"/>
    <col min="8970" max="8970" width="12.28515625" style="4" customWidth="1"/>
    <col min="8971" max="8972" width="9.5703125" style="4" customWidth="1"/>
    <col min="8973" max="8973" width="10.5703125" style="4" customWidth="1"/>
    <col min="8974" max="8975" width="9" style="4" customWidth="1"/>
    <col min="8976" max="8976" width="7.5703125" style="4" customWidth="1"/>
    <col min="8977" max="9216" width="8.85546875" style="4"/>
    <col min="9217" max="9217" width="2.28515625" style="4" customWidth="1"/>
    <col min="9218" max="9218" width="4.42578125" style="4" customWidth="1"/>
    <col min="9219" max="9219" width="17.140625" style="4" customWidth="1"/>
    <col min="9220" max="9220" width="0" style="4" hidden="1" customWidth="1"/>
    <col min="9221" max="9221" width="9.28515625" style="4" customWidth="1"/>
    <col min="9222" max="9222" width="8.42578125" style="4" customWidth="1"/>
    <col min="9223" max="9223" width="9.5703125" style="4" customWidth="1"/>
    <col min="9224" max="9224" width="0" style="4" hidden="1" customWidth="1"/>
    <col min="9225" max="9225" width="9" style="4" customWidth="1"/>
    <col min="9226" max="9226" width="12.28515625" style="4" customWidth="1"/>
    <col min="9227" max="9228" width="9.5703125" style="4" customWidth="1"/>
    <col min="9229" max="9229" width="10.5703125" style="4" customWidth="1"/>
    <col min="9230" max="9231" width="9" style="4" customWidth="1"/>
    <col min="9232" max="9232" width="7.5703125" style="4" customWidth="1"/>
    <col min="9233" max="9472" width="8.85546875" style="4"/>
    <col min="9473" max="9473" width="2.28515625" style="4" customWidth="1"/>
    <col min="9474" max="9474" width="4.42578125" style="4" customWidth="1"/>
    <col min="9475" max="9475" width="17.140625" style="4" customWidth="1"/>
    <col min="9476" max="9476" width="0" style="4" hidden="1" customWidth="1"/>
    <col min="9477" max="9477" width="9.28515625" style="4" customWidth="1"/>
    <col min="9478" max="9478" width="8.42578125" style="4" customWidth="1"/>
    <col min="9479" max="9479" width="9.5703125" style="4" customWidth="1"/>
    <col min="9480" max="9480" width="0" style="4" hidden="1" customWidth="1"/>
    <col min="9481" max="9481" width="9" style="4" customWidth="1"/>
    <col min="9482" max="9482" width="12.28515625" style="4" customWidth="1"/>
    <col min="9483" max="9484" width="9.5703125" style="4" customWidth="1"/>
    <col min="9485" max="9485" width="10.5703125" style="4" customWidth="1"/>
    <col min="9486" max="9487" width="9" style="4" customWidth="1"/>
    <col min="9488" max="9488" width="7.5703125" style="4" customWidth="1"/>
    <col min="9489" max="9728" width="8.85546875" style="4"/>
    <col min="9729" max="9729" width="2.28515625" style="4" customWidth="1"/>
    <col min="9730" max="9730" width="4.42578125" style="4" customWidth="1"/>
    <col min="9731" max="9731" width="17.140625" style="4" customWidth="1"/>
    <col min="9732" max="9732" width="0" style="4" hidden="1" customWidth="1"/>
    <col min="9733" max="9733" width="9.28515625" style="4" customWidth="1"/>
    <col min="9734" max="9734" width="8.42578125" style="4" customWidth="1"/>
    <col min="9735" max="9735" width="9.5703125" style="4" customWidth="1"/>
    <col min="9736" max="9736" width="0" style="4" hidden="1" customWidth="1"/>
    <col min="9737" max="9737" width="9" style="4" customWidth="1"/>
    <col min="9738" max="9738" width="12.28515625" style="4" customWidth="1"/>
    <col min="9739" max="9740" width="9.5703125" style="4" customWidth="1"/>
    <col min="9741" max="9741" width="10.5703125" style="4" customWidth="1"/>
    <col min="9742" max="9743" width="9" style="4" customWidth="1"/>
    <col min="9744" max="9744" width="7.5703125" style="4" customWidth="1"/>
    <col min="9745" max="9984" width="8.85546875" style="4"/>
    <col min="9985" max="9985" width="2.28515625" style="4" customWidth="1"/>
    <col min="9986" max="9986" width="4.42578125" style="4" customWidth="1"/>
    <col min="9987" max="9987" width="17.140625" style="4" customWidth="1"/>
    <col min="9988" max="9988" width="0" style="4" hidden="1" customWidth="1"/>
    <col min="9989" max="9989" width="9.28515625" style="4" customWidth="1"/>
    <col min="9990" max="9990" width="8.42578125" style="4" customWidth="1"/>
    <col min="9991" max="9991" width="9.5703125" style="4" customWidth="1"/>
    <col min="9992" max="9992" width="0" style="4" hidden="1" customWidth="1"/>
    <col min="9993" max="9993" width="9" style="4" customWidth="1"/>
    <col min="9994" max="9994" width="12.28515625" style="4" customWidth="1"/>
    <col min="9995" max="9996" width="9.5703125" style="4" customWidth="1"/>
    <col min="9997" max="9997" width="10.5703125" style="4" customWidth="1"/>
    <col min="9998" max="9999" width="9" style="4" customWidth="1"/>
    <col min="10000" max="10000" width="7.5703125" style="4" customWidth="1"/>
    <col min="10001" max="10240" width="8.85546875" style="4"/>
    <col min="10241" max="10241" width="2.28515625" style="4" customWidth="1"/>
    <col min="10242" max="10242" width="4.42578125" style="4" customWidth="1"/>
    <col min="10243" max="10243" width="17.140625" style="4" customWidth="1"/>
    <col min="10244" max="10244" width="0" style="4" hidden="1" customWidth="1"/>
    <col min="10245" max="10245" width="9.28515625" style="4" customWidth="1"/>
    <col min="10246" max="10246" width="8.42578125" style="4" customWidth="1"/>
    <col min="10247" max="10247" width="9.5703125" style="4" customWidth="1"/>
    <col min="10248" max="10248" width="0" style="4" hidden="1" customWidth="1"/>
    <col min="10249" max="10249" width="9" style="4" customWidth="1"/>
    <col min="10250" max="10250" width="12.28515625" style="4" customWidth="1"/>
    <col min="10251" max="10252" width="9.5703125" style="4" customWidth="1"/>
    <col min="10253" max="10253" width="10.5703125" style="4" customWidth="1"/>
    <col min="10254" max="10255" width="9" style="4" customWidth="1"/>
    <col min="10256" max="10256" width="7.5703125" style="4" customWidth="1"/>
    <col min="10257" max="10496" width="8.85546875" style="4"/>
    <col min="10497" max="10497" width="2.28515625" style="4" customWidth="1"/>
    <col min="10498" max="10498" width="4.42578125" style="4" customWidth="1"/>
    <col min="10499" max="10499" width="17.140625" style="4" customWidth="1"/>
    <col min="10500" max="10500" width="0" style="4" hidden="1" customWidth="1"/>
    <col min="10501" max="10501" width="9.28515625" style="4" customWidth="1"/>
    <col min="10502" max="10502" width="8.42578125" style="4" customWidth="1"/>
    <col min="10503" max="10503" width="9.5703125" style="4" customWidth="1"/>
    <col min="10504" max="10504" width="0" style="4" hidden="1" customWidth="1"/>
    <col min="10505" max="10505" width="9" style="4" customWidth="1"/>
    <col min="10506" max="10506" width="12.28515625" style="4" customWidth="1"/>
    <col min="10507" max="10508" width="9.5703125" style="4" customWidth="1"/>
    <col min="10509" max="10509" width="10.5703125" style="4" customWidth="1"/>
    <col min="10510" max="10511" width="9" style="4" customWidth="1"/>
    <col min="10512" max="10512" width="7.5703125" style="4" customWidth="1"/>
    <col min="10513" max="10752" width="8.85546875" style="4"/>
    <col min="10753" max="10753" width="2.28515625" style="4" customWidth="1"/>
    <col min="10754" max="10754" width="4.42578125" style="4" customWidth="1"/>
    <col min="10755" max="10755" width="17.140625" style="4" customWidth="1"/>
    <col min="10756" max="10756" width="0" style="4" hidden="1" customWidth="1"/>
    <col min="10757" max="10757" width="9.28515625" style="4" customWidth="1"/>
    <col min="10758" max="10758" width="8.42578125" style="4" customWidth="1"/>
    <col min="10759" max="10759" width="9.5703125" style="4" customWidth="1"/>
    <col min="10760" max="10760" width="0" style="4" hidden="1" customWidth="1"/>
    <col min="10761" max="10761" width="9" style="4" customWidth="1"/>
    <col min="10762" max="10762" width="12.28515625" style="4" customWidth="1"/>
    <col min="10763" max="10764" width="9.5703125" style="4" customWidth="1"/>
    <col min="10765" max="10765" width="10.5703125" style="4" customWidth="1"/>
    <col min="10766" max="10767" width="9" style="4" customWidth="1"/>
    <col min="10768" max="10768" width="7.5703125" style="4" customWidth="1"/>
    <col min="10769" max="11008" width="8.85546875" style="4"/>
    <col min="11009" max="11009" width="2.28515625" style="4" customWidth="1"/>
    <col min="11010" max="11010" width="4.42578125" style="4" customWidth="1"/>
    <col min="11011" max="11011" width="17.140625" style="4" customWidth="1"/>
    <col min="11012" max="11012" width="0" style="4" hidden="1" customWidth="1"/>
    <col min="11013" max="11013" width="9.28515625" style="4" customWidth="1"/>
    <col min="11014" max="11014" width="8.42578125" style="4" customWidth="1"/>
    <col min="11015" max="11015" width="9.5703125" style="4" customWidth="1"/>
    <col min="11016" max="11016" width="0" style="4" hidden="1" customWidth="1"/>
    <col min="11017" max="11017" width="9" style="4" customWidth="1"/>
    <col min="11018" max="11018" width="12.28515625" style="4" customWidth="1"/>
    <col min="11019" max="11020" width="9.5703125" style="4" customWidth="1"/>
    <col min="11021" max="11021" width="10.5703125" style="4" customWidth="1"/>
    <col min="11022" max="11023" width="9" style="4" customWidth="1"/>
    <col min="11024" max="11024" width="7.5703125" style="4" customWidth="1"/>
    <col min="11025" max="11264" width="8.85546875" style="4"/>
    <col min="11265" max="11265" width="2.28515625" style="4" customWidth="1"/>
    <col min="11266" max="11266" width="4.42578125" style="4" customWidth="1"/>
    <col min="11267" max="11267" width="17.140625" style="4" customWidth="1"/>
    <col min="11268" max="11268" width="0" style="4" hidden="1" customWidth="1"/>
    <col min="11269" max="11269" width="9.28515625" style="4" customWidth="1"/>
    <col min="11270" max="11270" width="8.42578125" style="4" customWidth="1"/>
    <col min="11271" max="11271" width="9.5703125" style="4" customWidth="1"/>
    <col min="11272" max="11272" width="0" style="4" hidden="1" customWidth="1"/>
    <col min="11273" max="11273" width="9" style="4" customWidth="1"/>
    <col min="11274" max="11274" width="12.28515625" style="4" customWidth="1"/>
    <col min="11275" max="11276" width="9.5703125" style="4" customWidth="1"/>
    <col min="11277" max="11277" width="10.5703125" style="4" customWidth="1"/>
    <col min="11278" max="11279" width="9" style="4" customWidth="1"/>
    <col min="11280" max="11280" width="7.5703125" style="4" customWidth="1"/>
    <col min="11281" max="11520" width="8.85546875" style="4"/>
    <col min="11521" max="11521" width="2.28515625" style="4" customWidth="1"/>
    <col min="11522" max="11522" width="4.42578125" style="4" customWidth="1"/>
    <col min="11523" max="11523" width="17.140625" style="4" customWidth="1"/>
    <col min="11524" max="11524" width="0" style="4" hidden="1" customWidth="1"/>
    <col min="11525" max="11525" width="9.28515625" style="4" customWidth="1"/>
    <col min="11526" max="11526" width="8.42578125" style="4" customWidth="1"/>
    <col min="11527" max="11527" width="9.5703125" style="4" customWidth="1"/>
    <col min="11528" max="11528" width="0" style="4" hidden="1" customWidth="1"/>
    <col min="11529" max="11529" width="9" style="4" customWidth="1"/>
    <col min="11530" max="11530" width="12.28515625" style="4" customWidth="1"/>
    <col min="11531" max="11532" width="9.5703125" style="4" customWidth="1"/>
    <col min="11533" max="11533" width="10.5703125" style="4" customWidth="1"/>
    <col min="11534" max="11535" width="9" style="4" customWidth="1"/>
    <col min="11536" max="11536" width="7.5703125" style="4" customWidth="1"/>
    <col min="11537" max="11776" width="8.85546875" style="4"/>
    <col min="11777" max="11777" width="2.28515625" style="4" customWidth="1"/>
    <col min="11778" max="11778" width="4.42578125" style="4" customWidth="1"/>
    <col min="11779" max="11779" width="17.140625" style="4" customWidth="1"/>
    <col min="11780" max="11780" width="0" style="4" hidden="1" customWidth="1"/>
    <col min="11781" max="11781" width="9.28515625" style="4" customWidth="1"/>
    <col min="11782" max="11782" width="8.42578125" style="4" customWidth="1"/>
    <col min="11783" max="11783" width="9.5703125" style="4" customWidth="1"/>
    <col min="11784" max="11784" width="0" style="4" hidden="1" customWidth="1"/>
    <col min="11785" max="11785" width="9" style="4" customWidth="1"/>
    <col min="11786" max="11786" width="12.28515625" style="4" customWidth="1"/>
    <col min="11787" max="11788" width="9.5703125" style="4" customWidth="1"/>
    <col min="11789" max="11789" width="10.5703125" style="4" customWidth="1"/>
    <col min="11790" max="11791" width="9" style="4" customWidth="1"/>
    <col min="11792" max="11792" width="7.5703125" style="4" customWidth="1"/>
    <col min="11793" max="12032" width="8.85546875" style="4"/>
    <col min="12033" max="12033" width="2.28515625" style="4" customWidth="1"/>
    <col min="12034" max="12034" width="4.42578125" style="4" customWidth="1"/>
    <col min="12035" max="12035" width="17.140625" style="4" customWidth="1"/>
    <col min="12036" max="12036" width="0" style="4" hidden="1" customWidth="1"/>
    <col min="12037" max="12037" width="9.28515625" style="4" customWidth="1"/>
    <col min="12038" max="12038" width="8.42578125" style="4" customWidth="1"/>
    <col min="12039" max="12039" width="9.5703125" style="4" customWidth="1"/>
    <col min="12040" max="12040" width="0" style="4" hidden="1" customWidth="1"/>
    <col min="12041" max="12041" width="9" style="4" customWidth="1"/>
    <col min="12042" max="12042" width="12.28515625" style="4" customWidth="1"/>
    <col min="12043" max="12044" width="9.5703125" style="4" customWidth="1"/>
    <col min="12045" max="12045" width="10.5703125" style="4" customWidth="1"/>
    <col min="12046" max="12047" width="9" style="4" customWidth="1"/>
    <col min="12048" max="12048" width="7.5703125" style="4" customWidth="1"/>
    <col min="12049" max="12288" width="8.85546875" style="4"/>
    <col min="12289" max="12289" width="2.28515625" style="4" customWidth="1"/>
    <col min="12290" max="12290" width="4.42578125" style="4" customWidth="1"/>
    <col min="12291" max="12291" width="17.140625" style="4" customWidth="1"/>
    <col min="12292" max="12292" width="0" style="4" hidden="1" customWidth="1"/>
    <col min="12293" max="12293" width="9.28515625" style="4" customWidth="1"/>
    <col min="12294" max="12294" width="8.42578125" style="4" customWidth="1"/>
    <col min="12295" max="12295" width="9.5703125" style="4" customWidth="1"/>
    <col min="12296" max="12296" width="0" style="4" hidden="1" customWidth="1"/>
    <col min="12297" max="12297" width="9" style="4" customWidth="1"/>
    <col min="12298" max="12298" width="12.28515625" style="4" customWidth="1"/>
    <col min="12299" max="12300" width="9.5703125" style="4" customWidth="1"/>
    <col min="12301" max="12301" width="10.5703125" style="4" customWidth="1"/>
    <col min="12302" max="12303" width="9" style="4" customWidth="1"/>
    <col min="12304" max="12304" width="7.5703125" style="4" customWidth="1"/>
    <col min="12305" max="12544" width="8.85546875" style="4"/>
    <col min="12545" max="12545" width="2.28515625" style="4" customWidth="1"/>
    <col min="12546" max="12546" width="4.42578125" style="4" customWidth="1"/>
    <col min="12547" max="12547" width="17.140625" style="4" customWidth="1"/>
    <col min="12548" max="12548" width="0" style="4" hidden="1" customWidth="1"/>
    <col min="12549" max="12549" width="9.28515625" style="4" customWidth="1"/>
    <col min="12550" max="12550" width="8.42578125" style="4" customWidth="1"/>
    <col min="12551" max="12551" width="9.5703125" style="4" customWidth="1"/>
    <col min="12552" max="12552" width="0" style="4" hidden="1" customWidth="1"/>
    <col min="12553" max="12553" width="9" style="4" customWidth="1"/>
    <col min="12554" max="12554" width="12.28515625" style="4" customWidth="1"/>
    <col min="12555" max="12556" width="9.5703125" style="4" customWidth="1"/>
    <col min="12557" max="12557" width="10.5703125" style="4" customWidth="1"/>
    <col min="12558" max="12559" width="9" style="4" customWidth="1"/>
    <col min="12560" max="12560" width="7.5703125" style="4" customWidth="1"/>
    <col min="12561" max="12800" width="8.85546875" style="4"/>
    <col min="12801" max="12801" width="2.28515625" style="4" customWidth="1"/>
    <col min="12802" max="12802" width="4.42578125" style="4" customWidth="1"/>
    <col min="12803" max="12803" width="17.140625" style="4" customWidth="1"/>
    <col min="12804" max="12804" width="0" style="4" hidden="1" customWidth="1"/>
    <col min="12805" max="12805" width="9.28515625" style="4" customWidth="1"/>
    <col min="12806" max="12806" width="8.42578125" style="4" customWidth="1"/>
    <col min="12807" max="12807" width="9.5703125" style="4" customWidth="1"/>
    <col min="12808" max="12808" width="0" style="4" hidden="1" customWidth="1"/>
    <col min="12809" max="12809" width="9" style="4" customWidth="1"/>
    <col min="12810" max="12810" width="12.28515625" style="4" customWidth="1"/>
    <col min="12811" max="12812" width="9.5703125" style="4" customWidth="1"/>
    <col min="12813" max="12813" width="10.5703125" style="4" customWidth="1"/>
    <col min="12814" max="12815" width="9" style="4" customWidth="1"/>
    <col min="12816" max="12816" width="7.5703125" style="4" customWidth="1"/>
    <col min="12817" max="13056" width="8.85546875" style="4"/>
    <col min="13057" max="13057" width="2.28515625" style="4" customWidth="1"/>
    <col min="13058" max="13058" width="4.42578125" style="4" customWidth="1"/>
    <col min="13059" max="13059" width="17.140625" style="4" customWidth="1"/>
    <col min="13060" max="13060" width="0" style="4" hidden="1" customWidth="1"/>
    <col min="13061" max="13061" width="9.28515625" style="4" customWidth="1"/>
    <col min="13062" max="13062" width="8.42578125" style="4" customWidth="1"/>
    <col min="13063" max="13063" width="9.5703125" style="4" customWidth="1"/>
    <col min="13064" max="13064" width="0" style="4" hidden="1" customWidth="1"/>
    <col min="13065" max="13065" width="9" style="4" customWidth="1"/>
    <col min="13066" max="13066" width="12.28515625" style="4" customWidth="1"/>
    <col min="13067" max="13068" width="9.5703125" style="4" customWidth="1"/>
    <col min="13069" max="13069" width="10.5703125" style="4" customWidth="1"/>
    <col min="13070" max="13071" width="9" style="4" customWidth="1"/>
    <col min="13072" max="13072" width="7.5703125" style="4" customWidth="1"/>
    <col min="13073" max="13312" width="8.85546875" style="4"/>
    <col min="13313" max="13313" width="2.28515625" style="4" customWidth="1"/>
    <col min="13314" max="13314" width="4.42578125" style="4" customWidth="1"/>
    <col min="13315" max="13315" width="17.140625" style="4" customWidth="1"/>
    <col min="13316" max="13316" width="0" style="4" hidden="1" customWidth="1"/>
    <col min="13317" max="13317" width="9.28515625" style="4" customWidth="1"/>
    <col min="13318" max="13318" width="8.42578125" style="4" customWidth="1"/>
    <col min="13319" max="13319" width="9.5703125" style="4" customWidth="1"/>
    <col min="13320" max="13320" width="0" style="4" hidden="1" customWidth="1"/>
    <col min="13321" max="13321" width="9" style="4" customWidth="1"/>
    <col min="13322" max="13322" width="12.28515625" style="4" customWidth="1"/>
    <col min="13323" max="13324" width="9.5703125" style="4" customWidth="1"/>
    <col min="13325" max="13325" width="10.5703125" style="4" customWidth="1"/>
    <col min="13326" max="13327" width="9" style="4" customWidth="1"/>
    <col min="13328" max="13328" width="7.5703125" style="4" customWidth="1"/>
    <col min="13329" max="13568" width="8.85546875" style="4"/>
    <col min="13569" max="13569" width="2.28515625" style="4" customWidth="1"/>
    <col min="13570" max="13570" width="4.42578125" style="4" customWidth="1"/>
    <col min="13571" max="13571" width="17.140625" style="4" customWidth="1"/>
    <col min="13572" max="13572" width="0" style="4" hidden="1" customWidth="1"/>
    <col min="13573" max="13573" width="9.28515625" style="4" customWidth="1"/>
    <col min="13574" max="13574" width="8.42578125" style="4" customWidth="1"/>
    <col min="13575" max="13575" width="9.5703125" style="4" customWidth="1"/>
    <col min="13576" max="13576" width="0" style="4" hidden="1" customWidth="1"/>
    <col min="13577" max="13577" width="9" style="4" customWidth="1"/>
    <col min="13578" max="13578" width="12.28515625" style="4" customWidth="1"/>
    <col min="13579" max="13580" width="9.5703125" style="4" customWidth="1"/>
    <col min="13581" max="13581" width="10.5703125" style="4" customWidth="1"/>
    <col min="13582" max="13583" width="9" style="4" customWidth="1"/>
    <col min="13584" max="13584" width="7.5703125" style="4" customWidth="1"/>
    <col min="13585" max="13824" width="8.85546875" style="4"/>
    <col min="13825" max="13825" width="2.28515625" style="4" customWidth="1"/>
    <col min="13826" max="13826" width="4.42578125" style="4" customWidth="1"/>
    <col min="13827" max="13827" width="17.140625" style="4" customWidth="1"/>
    <col min="13828" max="13828" width="0" style="4" hidden="1" customWidth="1"/>
    <col min="13829" max="13829" width="9.28515625" style="4" customWidth="1"/>
    <col min="13830" max="13830" width="8.42578125" style="4" customWidth="1"/>
    <col min="13831" max="13831" width="9.5703125" style="4" customWidth="1"/>
    <col min="13832" max="13832" width="0" style="4" hidden="1" customWidth="1"/>
    <col min="13833" max="13833" width="9" style="4" customWidth="1"/>
    <col min="13834" max="13834" width="12.28515625" style="4" customWidth="1"/>
    <col min="13835" max="13836" width="9.5703125" style="4" customWidth="1"/>
    <col min="13837" max="13837" width="10.5703125" style="4" customWidth="1"/>
    <col min="13838" max="13839" width="9" style="4" customWidth="1"/>
    <col min="13840" max="13840" width="7.5703125" style="4" customWidth="1"/>
    <col min="13841" max="14080" width="8.85546875" style="4"/>
    <col min="14081" max="14081" width="2.28515625" style="4" customWidth="1"/>
    <col min="14082" max="14082" width="4.42578125" style="4" customWidth="1"/>
    <col min="14083" max="14083" width="17.140625" style="4" customWidth="1"/>
    <col min="14084" max="14084" width="0" style="4" hidden="1" customWidth="1"/>
    <col min="14085" max="14085" width="9.28515625" style="4" customWidth="1"/>
    <col min="14086" max="14086" width="8.42578125" style="4" customWidth="1"/>
    <col min="14087" max="14087" width="9.5703125" style="4" customWidth="1"/>
    <col min="14088" max="14088" width="0" style="4" hidden="1" customWidth="1"/>
    <col min="14089" max="14089" width="9" style="4" customWidth="1"/>
    <col min="14090" max="14090" width="12.28515625" style="4" customWidth="1"/>
    <col min="14091" max="14092" width="9.5703125" style="4" customWidth="1"/>
    <col min="14093" max="14093" width="10.5703125" style="4" customWidth="1"/>
    <col min="14094" max="14095" width="9" style="4" customWidth="1"/>
    <col min="14096" max="14096" width="7.5703125" style="4" customWidth="1"/>
    <col min="14097" max="14336" width="8.85546875" style="4"/>
    <col min="14337" max="14337" width="2.28515625" style="4" customWidth="1"/>
    <col min="14338" max="14338" width="4.42578125" style="4" customWidth="1"/>
    <col min="14339" max="14339" width="17.140625" style="4" customWidth="1"/>
    <col min="14340" max="14340" width="0" style="4" hidden="1" customWidth="1"/>
    <col min="14341" max="14341" width="9.28515625" style="4" customWidth="1"/>
    <col min="14342" max="14342" width="8.42578125" style="4" customWidth="1"/>
    <col min="14343" max="14343" width="9.5703125" style="4" customWidth="1"/>
    <col min="14344" max="14344" width="0" style="4" hidden="1" customWidth="1"/>
    <col min="14345" max="14345" width="9" style="4" customWidth="1"/>
    <col min="14346" max="14346" width="12.28515625" style="4" customWidth="1"/>
    <col min="14347" max="14348" width="9.5703125" style="4" customWidth="1"/>
    <col min="14349" max="14349" width="10.5703125" style="4" customWidth="1"/>
    <col min="14350" max="14351" width="9" style="4" customWidth="1"/>
    <col min="14352" max="14352" width="7.5703125" style="4" customWidth="1"/>
    <col min="14353" max="14592" width="8.85546875" style="4"/>
    <col min="14593" max="14593" width="2.28515625" style="4" customWidth="1"/>
    <col min="14594" max="14594" width="4.42578125" style="4" customWidth="1"/>
    <col min="14595" max="14595" width="17.140625" style="4" customWidth="1"/>
    <col min="14596" max="14596" width="0" style="4" hidden="1" customWidth="1"/>
    <col min="14597" max="14597" width="9.28515625" style="4" customWidth="1"/>
    <col min="14598" max="14598" width="8.42578125" style="4" customWidth="1"/>
    <col min="14599" max="14599" width="9.5703125" style="4" customWidth="1"/>
    <col min="14600" max="14600" width="0" style="4" hidden="1" customWidth="1"/>
    <col min="14601" max="14601" width="9" style="4" customWidth="1"/>
    <col min="14602" max="14602" width="12.28515625" style="4" customWidth="1"/>
    <col min="14603" max="14604" width="9.5703125" style="4" customWidth="1"/>
    <col min="14605" max="14605" width="10.5703125" style="4" customWidth="1"/>
    <col min="14606" max="14607" width="9" style="4" customWidth="1"/>
    <col min="14608" max="14608" width="7.5703125" style="4" customWidth="1"/>
    <col min="14609" max="14848" width="8.85546875" style="4"/>
    <col min="14849" max="14849" width="2.28515625" style="4" customWidth="1"/>
    <col min="14850" max="14850" width="4.42578125" style="4" customWidth="1"/>
    <col min="14851" max="14851" width="17.140625" style="4" customWidth="1"/>
    <col min="14852" max="14852" width="0" style="4" hidden="1" customWidth="1"/>
    <col min="14853" max="14853" width="9.28515625" style="4" customWidth="1"/>
    <col min="14854" max="14854" width="8.42578125" style="4" customWidth="1"/>
    <col min="14855" max="14855" width="9.5703125" style="4" customWidth="1"/>
    <col min="14856" max="14856" width="0" style="4" hidden="1" customWidth="1"/>
    <col min="14857" max="14857" width="9" style="4" customWidth="1"/>
    <col min="14858" max="14858" width="12.28515625" style="4" customWidth="1"/>
    <col min="14859" max="14860" width="9.5703125" style="4" customWidth="1"/>
    <col min="14861" max="14861" width="10.5703125" style="4" customWidth="1"/>
    <col min="14862" max="14863" width="9" style="4" customWidth="1"/>
    <col min="14864" max="14864" width="7.5703125" style="4" customWidth="1"/>
    <col min="14865" max="15104" width="8.85546875" style="4"/>
    <col min="15105" max="15105" width="2.28515625" style="4" customWidth="1"/>
    <col min="15106" max="15106" width="4.42578125" style="4" customWidth="1"/>
    <col min="15107" max="15107" width="17.140625" style="4" customWidth="1"/>
    <col min="15108" max="15108" width="0" style="4" hidden="1" customWidth="1"/>
    <col min="15109" max="15109" width="9.28515625" style="4" customWidth="1"/>
    <col min="15110" max="15110" width="8.42578125" style="4" customWidth="1"/>
    <col min="15111" max="15111" width="9.5703125" style="4" customWidth="1"/>
    <col min="15112" max="15112" width="0" style="4" hidden="1" customWidth="1"/>
    <col min="15113" max="15113" width="9" style="4" customWidth="1"/>
    <col min="15114" max="15114" width="12.28515625" style="4" customWidth="1"/>
    <col min="15115" max="15116" width="9.5703125" style="4" customWidth="1"/>
    <col min="15117" max="15117" width="10.5703125" style="4" customWidth="1"/>
    <col min="15118" max="15119" width="9" style="4" customWidth="1"/>
    <col min="15120" max="15120" width="7.5703125" style="4" customWidth="1"/>
    <col min="15121" max="15360" width="8.85546875" style="4"/>
    <col min="15361" max="15361" width="2.28515625" style="4" customWidth="1"/>
    <col min="15362" max="15362" width="4.42578125" style="4" customWidth="1"/>
    <col min="15363" max="15363" width="17.140625" style="4" customWidth="1"/>
    <col min="15364" max="15364" width="0" style="4" hidden="1" customWidth="1"/>
    <col min="15365" max="15365" width="9.28515625" style="4" customWidth="1"/>
    <col min="15366" max="15366" width="8.42578125" style="4" customWidth="1"/>
    <col min="15367" max="15367" width="9.5703125" style="4" customWidth="1"/>
    <col min="15368" max="15368" width="0" style="4" hidden="1" customWidth="1"/>
    <col min="15369" max="15369" width="9" style="4" customWidth="1"/>
    <col min="15370" max="15370" width="12.28515625" style="4" customWidth="1"/>
    <col min="15371" max="15372" width="9.5703125" style="4" customWidth="1"/>
    <col min="15373" max="15373" width="10.5703125" style="4" customWidth="1"/>
    <col min="15374" max="15375" width="9" style="4" customWidth="1"/>
    <col min="15376" max="15376" width="7.5703125" style="4" customWidth="1"/>
    <col min="15377" max="15616" width="8.85546875" style="4"/>
    <col min="15617" max="15617" width="2.28515625" style="4" customWidth="1"/>
    <col min="15618" max="15618" width="4.42578125" style="4" customWidth="1"/>
    <col min="15619" max="15619" width="17.140625" style="4" customWidth="1"/>
    <col min="15620" max="15620" width="0" style="4" hidden="1" customWidth="1"/>
    <col min="15621" max="15621" width="9.28515625" style="4" customWidth="1"/>
    <col min="15622" max="15622" width="8.42578125" style="4" customWidth="1"/>
    <col min="15623" max="15623" width="9.5703125" style="4" customWidth="1"/>
    <col min="15624" max="15624" width="0" style="4" hidden="1" customWidth="1"/>
    <col min="15625" max="15625" width="9" style="4" customWidth="1"/>
    <col min="15626" max="15626" width="12.28515625" style="4" customWidth="1"/>
    <col min="15627" max="15628" width="9.5703125" style="4" customWidth="1"/>
    <col min="15629" max="15629" width="10.5703125" style="4" customWidth="1"/>
    <col min="15630" max="15631" width="9" style="4" customWidth="1"/>
    <col min="15632" max="15632" width="7.5703125" style="4" customWidth="1"/>
    <col min="15633" max="15872" width="8.85546875" style="4"/>
    <col min="15873" max="15873" width="2.28515625" style="4" customWidth="1"/>
    <col min="15874" max="15874" width="4.42578125" style="4" customWidth="1"/>
    <col min="15875" max="15875" width="17.140625" style="4" customWidth="1"/>
    <col min="15876" max="15876" width="0" style="4" hidden="1" customWidth="1"/>
    <col min="15877" max="15877" width="9.28515625" style="4" customWidth="1"/>
    <col min="15878" max="15878" width="8.42578125" style="4" customWidth="1"/>
    <col min="15879" max="15879" width="9.5703125" style="4" customWidth="1"/>
    <col min="15880" max="15880" width="0" style="4" hidden="1" customWidth="1"/>
    <col min="15881" max="15881" width="9" style="4" customWidth="1"/>
    <col min="15882" max="15882" width="12.28515625" style="4" customWidth="1"/>
    <col min="15883" max="15884" width="9.5703125" style="4" customWidth="1"/>
    <col min="15885" max="15885" width="10.5703125" style="4" customWidth="1"/>
    <col min="15886" max="15887" width="9" style="4" customWidth="1"/>
    <col min="15888" max="15888" width="7.5703125" style="4" customWidth="1"/>
    <col min="15889" max="16128" width="8.85546875" style="4"/>
    <col min="16129" max="16129" width="2.28515625" style="4" customWidth="1"/>
    <col min="16130" max="16130" width="4.42578125" style="4" customWidth="1"/>
    <col min="16131" max="16131" width="17.140625" style="4" customWidth="1"/>
    <col min="16132" max="16132" width="0" style="4" hidden="1" customWidth="1"/>
    <col min="16133" max="16133" width="9.28515625" style="4" customWidth="1"/>
    <col min="16134" max="16134" width="8.42578125" style="4" customWidth="1"/>
    <col min="16135" max="16135" width="9.5703125" style="4" customWidth="1"/>
    <col min="16136" max="16136" width="0" style="4" hidden="1" customWidth="1"/>
    <col min="16137" max="16137" width="9" style="4" customWidth="1"/>
    <col min="16138" max="16138" width="12.28515625" style="4" customWidth="1"/>
    <col min="16139" max="16140" width="9.5703125" style="4" customWidth="1"/>
    <col min="16141" max="16141" width="10.5703125" style="4" customWidth="1"/>
    <col min="16142" max="16143" width="9" style="4" customWidth="1"/>
    <col min="16144" max="16144" width="7.5703125" style="4" customWidth="1"/>
    <col min="16145" max="16384" width="8.85546875" style="4"/>
  </cols>
  <sheetData>
    <row r="1" spans="1:17">
      <c r="A1" s="1" t="s">
        <v>0</v>
      </c>
      <c r="M1" s="4" t="s">
        <v>117</v>
      </c>
    </row>
    <row r="2" spans="1:17">
      <c r="A2" s="5" t="s">
        <v>2</v>
      </c>
      <c r="M2" s="4" t="s">
        <v>116</v>
      </c>
    </row>
    <row r="3" spans="1:17">
      <c r="A3" s="4" t="s">
        <v>113</v>
      </c>
      <c r="M3" s="4" t="s">
        <v>114</v>
      </c>
    </row>
    <row r="4" spans="1:17">
      <c r="J4" s="3" t="s">
        <v>3</v>
      </c>
    </row>
    <row r="7" spans="1:17">
      <c r="C7" s="66" t="s">
        <v>4</v>
      </c>
      <c r="D7" s="67"/>
      <c r="E7" s="68"/>
      <c r="F7" s="68"/>
      <c r="G7" s="68"/>
      <c r="H7" s="68"/>
      <c r="I7" s="68"/>
      <c r="J7" s="68"/>
      <c r="K7" s="68"/>
      <c r="L7" s="69"/>
      <c r="M7" s="69"/>
      <c r="N7" s="69"/>
      <c r="O7" s="69"/>
      <c r="P7" s="69"/>
      <c r="Q7" s="69"/>
    </row>
    <row r="8" spans="1:17">
      <c r="C8" s="66" t="s">
        <v>5</v>
      </c>
      <c r="D8" s="70"/>
      <c r="E8" s="68"/>
      <c r="F8" s="66"/>
      <c r="G8" s="68"/>
      <c r="H8" s="68"/>
      <c r="I8" s="68"/>
      <c r="J8" s="66"/>
      <c r="K8" s="68"/>
      <c r="L8" s="69"/>
      <c r="M8" s="69"/>
      <c r="N8" s="69"/>
      <c r="O8" s="69"/>
      <c r="P8" s="69"/>
      <c r="Q8" s="69"/>
    </row>
    <row r="9" spans="1:17">
      <c r="C9" s="66" t="s">
        <v>108</v>
      </c>
      <c r="D9" s="70"/>
      <c r="E9" s="68"/>
      <c r="F9" s="66"/>
      <c r="G9" s="68"/>
      <c r="H9" s="68"/>
      <c r="I9" s="68"/>
      <c r="J9" s="66"/>
      <c r="K9" s="68"/>
      <c r="L9" s="69"/>
      <c r="M9" s="69"/>
      <c r="N9" s="69"/>
      <c r="O9" s="69"/>
      <c r="P9" s="69"/>
      <c r="Q9" s="69"/>
    </row>
    <row r="10" spans="1:17">
      <c r="C10" s="70"/>
      <c r="D10" s="70"/>
      <c r="E10" s="66"/>
      <c r="F10" s="66"/>
      <c r="G10" s="68"/>
      <c r="H10" s="68"/>
      <c r="I10" s="66"/>
      <c r="J10" s="66" t="s">
        <v>6</v>
      </c>
      <c r="K10" s="68"/>
      <c r="L10" s="69"/>
      <c r="M10" s="69"/>
      <c r="N10" s="69"/>
      <c r="O10" s="69"/>
      <c r="P10" s="69"/>
      <c r="Q10" s="69"/>
    </row>
    <row r="11" spans="1:17" ht="18" thickBot="1">
      <c r="H11" s="6" t="s">
        <v>7</v>
      </c>
      <c r="Q11" s="4" t="s">
        <v>7</v>
      </c>
    </row>
    <row r="12" spans="1:17" ht="21" thickBot="1">
      <c r="B12" s="38" t="s">
        <v>8</v>
      </c>
      <c r="C12" s="65" t="s">
        <v>9</v>
      </c>
      <c r="D12" s="39"/>
      <c r="E12" s="71"/>
      <c r="F12" s="72">
        <v>2017</v>
      </c>
      <c r="G12" s="73"/>
      <c r="H12" s="40" t="s">
        <v>10</v>
      </c>
      <c r="I12" s="71"/>
      <c r="J12" s="72">
        <v>2018</v>
      </c>
      <c r="K12" s="73"/>
      <c r="L12" s="71"/>
      <c r="M12" s="72">
        <v>2019</v>
      </c>
      <c r="N12" s="73"/>
      <c r="O12" s="71"/>
      <c r="P12" s="72">
        <v>2020</v>
      </c>
      <c r="Q12" s="73"/>
    </row>
    <row r="13" spans="1:17">
      <c r="B13" s="41" t="s">
        <v>11</v>
      </c>
      <c r="C13" s="64" t="s">
        <v>12</v>
      </c>
      <c r="D13" s="42"/>
      <c r="E13" s="62" t="s">
        <v>13</v>
      </c>
      <c r="F13" s="59" t="s">
        <v>14</v>
      </c>
      <c r="G13" s="59" t="s">
        <v>15</v>
      </c>
      <c r="H13" s="60" t="s">
        <v>16</v>
      </c>
      <c r="I13" s="62" t="s">
        <v>13</v>
      </c>
      <c r="J13" s="59" t="s">
        <v>14</v>
      </c>
      <c r="K13" s="59" t="s">
        <v>15</v>
      </c>
      <c r="L13" s="59" t="s">
        <v>13</v>
      </c>
      <c r="M13" s="59" t="s">
        <v>14</v>
      </c>
      <c r="N13" s="59" t="s">
        <v>15</v>
      </c>
      <c r="O13" s="59" t="s">
        <v>13</v>
      </c>
      <c r="P13" s="59" t="s">
        <v>14</v>
      </c>
      <c r="Q13" s="59" t="s">
        <v>15</v>
      </c>
    </row>
    <row r="14" spans="1:17">
      <c r="B14" s="41"/>
      <c r="C14" s="41"/>
      <c r="D14" s="42"/>
      <c r="E14" s="63" t="s">
        <v>17</v>
      </c>
      <c r="F14" s="61" t="s">
        <v>18</v>
      </c>
      <c r="G14" s="61" t="s">
        <v>19</v>
      </c>
      <c r="H14" s="60"/>
      <c r="I14" s="63" t="s">
        <v>17</v>
      </c>
      <c r="J14" s="61" t="s">
        <v>18</v>
      </c>
      <c r="K14" s="61" t="s">
        <v>19</v>
      </c>
      <c r="L14" s="61" t="s">
        <v>17</v>
      </c>
      <c r="M14" s="61" t="s">
        <v>18</v>
      </c>
      <c r="N14" s="61" t="s">
        <v>19</v>
      </c>
      <c r="O14" s="61" t="s">
        <v>17</v>
      </c>
      <c r="P14" s="61" t="s">
        <v>18</v>
      </c>
      <c r="Q14" s="61" t="s">
        <v>19</v>
      </c>
    </row>
    <row r="15" spans="1:17" ht="18" thickBot="1">
      <c r="B15" s="43"/>
      <c r="C15" s="43"/>
      <c r="D15" s="44"/>
      <c r="E15" s="45"/>
      <c r="F15" s="74" t="s">
        <v>20</v>
      </c>
      <c r="G15" s="74" t="s">
        <v>21</v>
      </c>
      <c r="H15" s="75"/>
      <c r="I15" s="76"/>
      <c r="J15" s="74" t="s">
        <v>20</v>
      </c>
      <c r="K15" s="74" t="s">
        <v>21</v>
      </c>
      <c r="L15" s="76"/>
      <c r="M15" s="74" t="s">
        <v>20</v>
      </c>
      <c r="N15" s="74" t="s">
        <v>21</v>
      </c>
      <c r="O15" s="76"/>
      <c r="P15" s="74" t="s">
        <v>20</v>
      </c>
      <c r="Q15" s="74" t="s">
        <v>21</v>
      </c>
    </row>
    <row r="16" spans="1:17" thickBot="1">
      <c r="B16" s="46">
        <v>0</v>
      </c>
      <c r="C16" s="47">
        <v>1</v>
      </c>
      <c r="D16" s="47"/>
      <c r="E16" s="48">
        <v>2</v>
      </c>
      <c r="F16" s="48">
        <v>3</v>
      </c>
      <c r="G16" s="48">
        <v>4</v>
      </c>
      <c r="H16" s="49">
        <v>6</v>
      </c>
      <c r="I16" s="48">
        <v>2</v>
      </c>
      <c r="J16" s="48">
        <v>3</v>
      </c>
      <c r="K16" s="48">
        <v>4</v>
      </c>
      <c r="L16" s="50">
        <v>8</v>
      </c>
      <c r="M16" s="50">
        <v>9</v>
      </c>
      <c r="N16" s="50">
        <v>10</v>
      </c>
      <c r="O16" s="50">
        <v>11</v>
      </c>
      <c r="P16" s="50">
        <v>12</v>
      </c>
      <c r="Q16" s="51">
        <v>13</v>
      </c>
    </row>
    <row r="17" spans="2:17">
      <c r="B17" s="8">
        <v>1</v>
      </c>
      <c r="C17" s="9" t="s">
        <v>22</v>
      </c>
      <c r="D17" s="9"/>
      <c r="E17" s="12">
        <v>350</v>
      </c>
      <c r="F17" s="10">
        <f>INT((5329/14447)*E17)</f>
        <v>129</v>
      </c>
      <c r="G17" s="11">
        <f>E17-F17</f>
        <v>221</v>
      </c>
      <c r="H17" s="10">
        <f t="shared" ref="H17:H21" si="0">G17-G17*25.69/100</f>
        <v>164.2251</v>
      </c>
      <c r="I17" s="10">
        <f>INT((14595/14447)*E17)</f>
        <v>353</v>
      </c>
      <c r="J17" s="10">
        <f>INT((5329/14595)*I17)</f>
        <v>128</v>
      </c>
      <c r="K17" s="11">
        <f>I17-J17</f>
        <v>225</v>
      </c>
      <c r="L17" s="10">
        <f>INT((14633/14447)*E17)</f>
        <v>354</v>
      </c>
      <c r="M17" s="10">
        <f>INT((5329/14633)*L17)</f>
        <v>128</v>
      </c>
      <c r="N17" s="11">
        <f>L17-M17</f>
        <v>226</v>
      </c>
      <c r="O17" s="10">
        <f>INT((14833/14447)*E17)</f>
        <v>359</v>
      </c>
      <c r="P17" s="10">
        <f>INT((5329/14833)*O17)</f>
        <v>128</v>
      </c>
      <c r="Q17" s="12">
        <f>O17-P17</f>
        <v>231</v>
      </c>
    </row>
    <row r="18" spans="2:17">
      <c r="B18" s="8">
        <v>2</v>
      </c>
      <c r="C18" s="9" t="s">
        <v>23</v>
      </c>
      <c r="D18" s="9"/>
      <c r="E18" s="10">
        <v>0</v>
      </c>
      <c r="F18" s="10">
        <f>INT((6482/14296)*E18)</f>
        <v>0</v>
      </c>
      <c r="G18" s="11">
        <f>E18-F18</f>
        <v>0</v>
      </c>
      <c r="H18" s="10">
        <f t="shared" si="0"/>
        <v>0</v>
      </c>
      <c r="I18" s="10">
        <f>INT((16714/14296)*E18)</f>
        <v>0</v>
      </c>
      <c r="J18" s="10">
        <f>INT((6499/16714)*I18)</f>
        <v>0</v>
      </c>
      <c r="K18" s="11">
        <f>I18-J18</f>
        <v>0</v>
      </c>
      <c r="L18" s="10">
        <f>INT((16966/14296)*E18)</f>
        <v>0</v>
      </c>
      <c r="M18" s="10">
        <f>INT((6490/16966)*L18)</f>
        <v>0</v>
      </c>
      <c r="N18" s="11">
        <f>L18-M18</f>
        <v>0</v>
      </c>
      <c r="O18" s="10">
        <f>INT((16966/14296)*E18)</f>
        <v>0</v>
      </c>
      <c r="P18" s="10">
        <f>INT((6490/16966)*O18)</f>
        <v>0</v>
      </c>
      <c r="Q18" s="12">
        <f>O18-P18</f>
        <v>0</v>
      </c>
    </row>
    <row r="19" spans="2:17">
      <c r="B19" s="13">
        <v>3</v>
      </c>
      <c r="C19" s="14" t="s">
        <v>24</v>
      </c>
      <c r="D19" s="14"/>
      <c r="E19" s="12">
        <v>377</v>
      </c>
      <c r="F19" s="10">
        <f>INT((5329/14447)*E19)+12</f>
        <v>151</v>
      </c>
      <c r="G19" s="11">
        <f>E19-F19</f>
        <v>226</v>
      </c>
      <c r="H19" s="10">
        <f t="shared" si="0"/>
        <v>167.94059999999999</v>
      </c>
      <c r="I19" s="10">
        <f>INT((14595/14447)*E19)+59</f>
        <v>439</v>
      </c>
      <c r="J19" s="10">
        <f>INT((5329/14595)*I19)+53</f>
        <v>213</v>
      </c>
      <c r="K19" s="11">
        <f>I19-J19</f>
        <v>226</v>
      </c>
      <c r="L19" s="10">
        <f>INT((14633/14447)*E19)+34</f>
        <v>415</v>
      </c>
      <c r="M19" s="10">
        <f>INT((5329/14633)*L19)+62</f>
        <v>213</v>
      </c>
      <c r="N19" s="11">
        <f>L19-M19</f>
        <v>202</v>
      </c>
      <c r="O19" s="10">
        <f>INT((14833/14447)*E19)+9</f>
        <v>396</v>
      </c>
      <c r="P19" s="10">
        <f>INT((5329/14833)*O19)</f>
        <v>142</v>
      </c>
      <c r="Q19" s="12">
        <f>O19-P19</f>
        <v>254</v>
      </c>
    </row>
    <row r="20" spans="2:17">
      <c r="B20" s="13">
        <v>4</v>
      </c>
      <c r="C20" s="14" t="s">
        <v>25</v>
      </c>
      <c r="D20" s="14"/>
      <c r="E20" s="12">
        <v>350</v>
      </c>
      <c r="F20" s="10">
        <f>INT((5329/14447)*E20)</f>
        <v>129</v>
      </c>
      <c r="G20" s="11">
        <f>E20-F20</f>
        <v>221</v>
      </c>
      <c r="H20" s="10">
        <f t="shared" si="0"/>
        <v>164.2251</v>
      </c>
      <c r="I20" s="10">
        <f>INT((14595/14447)*E20)</f>
        <v>353</v>
      </c>
      <c r="J20" s="10">
        <f>INT((5329/14595)*I20)</f>
        <v>128</v>
      </c>
      <c r="K20" s="11">
        <f>I20-J20</f>
        <v>225</v>
      </c>
      <c r="L20" s="10">
        <f>INT((14633/14447)*E20)</f>
        <v>354</v>
      </c>
      <c r="M20" s="10">
        <f>INT((5329/14633)*L20)</f>
        <v>128</v>
      </c>
      <c r="N20" s="11">
        <f>L20-M20</f>
        <v>226</v>
      </c>
      <c r="O20" s="10">
        <f>INT((14833/14447)*E20)</f>
        <v>359</v>
      </c>
      <c r="P20" s="10">
        <f>INT((5329/14833)*O20)+12</f>
        <v>140</v>
      </c>
      <c r="Q20" s="12">
        <f>O20-P20</f>
        <v>219</v>
      </c>
    </row>
    <row r="21" spans="2:17">
      <c r="B21" s="13">
        <v>5</v>
      </c>
      <c r="C21" s="14" t="s">
        <v>26</v>
      </c>
      <c r="D21" s="14"/>
      <c r="E21" s="12">
        <v>350</v>
      </c>
      <c r="F21" s="10">
        <f>INT((5329/14447)*E21)</f>
        <v>129</v>
      </c>
      <c r="G21" s="11">
        <f>E21-F21</f>
        <v>221</v>
      </c>
      <c r="H21" s="10">
        <f t="shared" si="0"/>
        <v>164.2251</v>
      </c>
      <c r="I21" s="10">
        <f>INT((14595/14447)*E21)</f>
        <v>353</v>
      </c>
      <c r="J21" s="10">
        <f>INT((5329/14595)*I21)</f>
        <v>128</v>
      </c>
      <c r="K21" s="11">
        <f>I21-J21</f>
        <v>225</v>
      </c>
      <c r="L21" s="10">
        <f>INT((14633/14447)*E21)</f>
        <v>354</v>
      </c>
      <c r="M21" s="10">
        <f>INT((5329/14633)*L21)</f>
        <v>128</v>
      </c>
      <c r="N21" s="11">
        <f>L21-M21</f>
        <v>226</v>
      </c>
      <c r="O21" s="10">
        <f>INT((14833/14447)*E21)</f>
        <v>359</v>
      </c>
      <c r="P21" s="10">
        <f>INT((5329/14833)*O21)</f>
        <v>128</v>
      </c>
      <c r="Q21" s="12">
        <f>O21-P21</f>
        <v>231</v>
      </c>
    </row>
    <row r="22" spans="2:17">
      <c r="B22" s="15"/>
      <c r="C22" s="16" t="s">
        <v>27</v>
      </c>
      <c r="D22" s="17">
        <f t="shared" ref="D22:Q22" si="1">SUM(D17:D21)</f>
        <v>0</v>
      </c>
      <c r="E22" s="17">
        <f t="shared" si="1"/>
        <v>1427</v>
      </c>
      <c r="F22" s="17">
        <f t="shared" si="1"/>
        <v>538</v>
      </c>
      <c r="G22" s="17">
        <f t="shared" si="1"/>
        <v>889</v>
      </c>
      <c r="H22" s="17">
        <f t="shared" si="1"/>
        <v>660.61590000000001</v>
      </c>
      <c r="I22" s="17">
        <f t="shared" si="1"/>
        <v>1498</v>
      </c>
      <c r="J22" s="17">
        <f t="shared" si="1"/>
        <v>597</v>
      </c>
      <c r="K22" s="17">
        <f t="shared" si="1"/>
        <v>901</v>
      </c>
      <c r="L22" s="17">
        <f t="shared" si="1"/>
        <v>1477</v>
      </c>
      <c r="M22" s="17">
        <f t="shared" si="1"/>
        <v>597</v>
      </c>
      <c r="N22" s="17">
        <f t="shared" si="1"/>
        <v>880</v>
      </c>
      <c r="O22" s="17">
        <f t="shared" si="1"/>
        <v>1473</v>
      </c>
      <c r="P22" s="17">
        <f t="shared" si="1"/>
        <v>538</v>
      </c>
      <c r="Q22" s="17">
        <f t="shared" si="1"/>
        <v>935</v>
      </c>
    </row>
    <row r="23" spans="2:17">
      <c r="B23" s="8">
        <v>1</v>
      </c>
      <c r="C23" s="9" t="s">
        <v>28</v>
      </c>
      <c r="D23" s="9"/>
      <c r="E23" s="12">
        <v>190</v>
      </c>
      <c r="F23" s="10">
        <f>INT((5329/14447)*E23)</f>
        <v>70</v>
      </c>
      <c r="G23" s="11">
        <f>E23-F23</f>
        <v>120</v>
      </c>
      <c r="H23" s="10">
        <f t="shared" ref="H23:H86" si="2">G23-G23*25.69/100</f>
        <v>89.171999999999997</v>
      </c>
      <c r="I23" s="10">
        <f>INT((14595/14447)*E23)</f>
        <v>191</v>
      </c>
      <c r="J23" s="10">
        <f>INT((5329/14595)*I23)</f>
        <v>69</v>
      </c>
      <c r="K23" s="11">
        <f>I23-J23</f>
        <v>122</v>
      </c>
      <c r="L23" s="10">
        <f>INT((14633/14447)*E23)</f>
        <v>192</v>
      </c>
      <c r="M23" s="10">
        <f>INT((5329/14633)*L23)</f>
        <v>69</v>
      </c>
      <c r="N23" s="11">
        <f>L23-M23</f>
        <v>123</v>
      </c>
      <c r="O23" s="10">
        <f>INT((14833/14447)*E23)</f>
        <v>195</v>
      </c>
      <c r="P23" s="10">
        <f>INT((5329/14833)*O23)</f>
        <v>70</v>
      </c>
      <c r="Q23" s="12">
        <f>O23-P23</f>
        <v>125</v>
      </c>
    </row>
    <row r="24" spans="2:17">
      <c r="B24" s="13">
        <v>2</v>
      </c>
      <c r="C24" s="14" t="s">
        <v>29</v>
      </c>
      <c r="D24" s="14"/>
      <c r="E24" s="12">
        <v>190</v>
      </c>
      <c r="F24" s="10">
        <f t="shared" ref="F24:F87" si="3">INT((5329/14447)*E24)</f>
        <v>70</v>
      </c>
      <c r="G24" s="11">
        <f t="shared" ref="G24:G87" si="4">E24-F24</f>
        <v>120</v>
      </c>
      <c r="H24" s="10">
        <f t="shared" si="2"/>
        <v>89.171999999999997</v>
      </c>
      <c r="I24" s="10">
        <f t="shared" ref="I24:I87" si="5">INT((14595/14447)*E24)</f>
        <v>191</v>
      </c>
      <c r="J24" s="10">
        <f t="shared" ref="J24:J87" si="6">INT((5329/14595)*I24)</f>
        <v>69</v>
      </c>
      <c r="K24" s="11">
        <f t="shared" ref="K24:K87" si="7">I24-J24</f>
        <v>122</v>
      </c>
      <c r="L24" s="10">
        <f t="shared" ref="L24:L87" si="8">INT((14633/14447)*E24)</f>
        <v>192</v>
      </c>
      <c r="M24" s="10">
        <f t="shared" ref="M24:M87" si="9">INT((5329/14633)*L24)</f>
        <v>69</v>
      </c>
      <c r="N24" s="11">
        <f t="shared" ref="N24:N87" si="10">L24-M24</f>
        <v>123</v>
      </c>
      <c r="O24" s="10">
        <f t="shared" ref="O24:O87" si="11">INT((14833/14447)*E24)</f>
        <v>195</v>
      </c>
      <c r="P24" s="10">
        <f t="shared" ref="P24:P87" si="12">INT((5329/14833)*O24)</f>
        <v>70</v>
      </c>
      <c r="Q24" s="12">
        <f t="shared" ref="Q24:Q87" si="13">O24-P24</f>
        <v>125</v>
      </c>
    </row>
    <row r="25" spans="2:17">
      <c r="B25" s="13">
        <v>3</v>
      </c>
      <c r="C25" s="14" t="s">
        <v>30</v>
      </c>
      <c r="D25" s="14"/>
      <c r="E25" s="12">
        <v>190</v>
      </c>
      <c r="F25" s="10">
        <f t="shared" si="3"/>
        <v>70</v>
      </c>
      <c r="G25" s="11">
        <f t="shared" si="4"/>
        <v>120</v>
      </c>
      <c r="H25" s="10">
        <f t="shared" si="2"/>
        <v>89.171999999999997</v>
      </c>
      <c r="I25" s="10">
        <f t="shared" si="5"/>
        <v>191</v>
      </c>
      <c r="J25" s="10">
        <f t="shared" si="6"/>
        <v>69</v>
      </c>
      <c r="K25" s="11">
        <f t="shared" si="7"/>
        <v>122</v>
      </c>
      <c r="L25" s="10">
        <f t="shared" si="8"/>
        <v>192</v>
      </c>
      <c r="M25" s="10">
        <f t="shared" si="9"/>
        <v>69</v>
      </c>
      <c r="N25" s="11">
        <f t="shared" si="10"/>
        <v>123</v>
      </c>
      <c r="O25" s="10">
        <f t="shared" si="11"/>
        <v>195</v>
      </c>
      <c r="P25" s="10">
        <f t="shared" si="12"/>
        <v>70</v>
      </c>
      <c r="Q25" s="12">
        <f t="shared" si="13"/>
        <v>125</v>
      </c>
    </row>
    <row r="26" spans="2:17">
      <c r="B26" s="13">
        <v>4</v>
      </c>
      <c r="C26" s="14" t="s">
        <v>31</v>
      </c>
      <c r="D26" s="14"/>
      <c r="E26" s="12">
        <v>190</v>
      </c>
      <c r="F26" s="10">
        <f t="shared" si="3"/>
        <v>70</v>
      </c>
      <c r="G26" s="11">
        <f t="shared" si="4"/>
        <v>120</v>
      </c>
      <c r="H26" s="10">
        <f t="shared" si="2"/>
        <v>89.171999999999997</v>
      </c>
      <c r="I26" s="10">
        <f t="shared" si="5"/>
        <v>191</v>
      </c>
      <c r="J26" s="10">
        <f t="shared" si="6"/>
        <v>69</v>
      </c>
      <c r="K26" s="11">
        <f t="shared" si="7"/>
        <v>122</v>
      </c>
      <c r="L26" s="10">
        <f t="shared" si="8"/>
        <v>192</v>
      </c>
      <c r="M26" s="10">
        <f t="shared" si="9"/>
        <v>69</v>
      </c>
      <c r="N26" s="11">
        <f t="shared" si="10"/>
        <v>123</v>
      </c>
      <c r="O26" s="10">
        <f t="shared" si="11"/>
        <v>195</v>
      </c>
      <c r="P26" s="10">
        <f t="shared" si="12"/>
        <v>70</v>
      </c>
      <c r="Q26" s="12">
        <f t="shared" si="13"/>
        <v>125</v>
      </c>
    </row>
    <row r="27" spans="2:17">
      <c r="B27" s="13">
        <v>5</v>
      </c>
      <c r="C27" s="14" t="s">
        <v>32</v>
      </c>
      <c r="D27" s="14"/>
      <c r="E27" s="12">
        <v>190</v>
      </c>
      <c r="F27" s="10">
        <f t="shared" si="3"/>
        <v>70</v>
      </c>
      <c r="G27" s="11">
        <f t="shared" si="4"/>
        <v>120</v>
      </c>
      <c r="H27" s="10">
        <f t="shared" si="2"/>
        <v>89.171999999999997</v>
      </c>
      <c r="I27" s="10">
        <f t="shared" si="5"/>
        <v>191</v>
      </c>
      <c r="J27" s="10">
        <f t="shared" si="6"/>
        <v>69</v>
      </c>
      <c r="K27" s="11">
        <f t="shared" si="7"/>
        <v>122</v>
      </c>
      <c r="L27" s="10">
        <f t="shared" si="8"/>
        <v>192</v>
      </c>
      <c r="M27" s="10">
        <f t="shared" si="9"/>
        <v>69</v>
      </c>
      <c r="N27" s="11">
        <f t="shared" si="10"/>
        <v>123</v>
      </c>
      <c r="O27" s="10">
        <f t="shared" si="11"/>
        <v>195</v>
      </c>
      <c r="P27" s="10">
        <f t="shared" si="12"/>
        <v>70</v>
      </c>
      <c r="Q27" s="12">
        <f t="shared" si="13"/>
        <v>125</v>
      </c>
    </row>
    <row r="28" spans="2:17">
      <c r="B28" s="13">
        <v>6</v>
      </c>
      <c r="C28" s="14" t="s">
        <v>33</v>
      </c>
      <c r="D28" s="14"/>
      <c r="E28" s="12">
        <v>200</v>
      </c>
      <c r="F28" s="10">
        <f t="shared" si="3"/>
        <v>73</v>
      </c>
      <c r="G28" s="11">
        <f t="shared" si="4"/>
        <v>127</v>
      </c>
      <c r="H28" s="10">
        <f t="shared" si="2"/>
        <v>94.373699999999999</v>
      </c>
      <c r="I28" s="10">
        <f t="shared" si="5"/>
        <v>202</v>
      </c>
      <c r="J28" s="10">
        <f t="shared" si="6"/>
        <v>73</v>
      </c>
      <c r="K28" s="11">
        <f t="shared" si="7"/>
        <v>129</v>
      </c>
      <c r="L28" s="10">
        <f t="shared" si="8"/>
        <v>202</v>
      </c>
      <c r="M28" s="10">
        <f t="shared" si="9"/>
        <v>73</v>
      </c>
      <c r="N28" s="11">
        <f t="shared" si="10"/>
        <v>129</v>
      </c>
      <c r="O28" s="10">
        <f t="shared" si="11"/>
        <v>205</v>
      </c>
      <c r="P28" s="10">
        <f t="shared" si="12"/>
        <v>73</v>
      </c>
      <c r="Q28" s="12">
        <f t="shared" si="13"/>
        <v>132</v>
      </c>
    </row>
    <row r="29" spans="2:17">
      <c r="B29" s="13">
        <v>7</v>
      </c>
      <c r="C29" s="14" t="s">
        <v>34</v>
      </c>
      <c r="D29" s="14"/>
      <c r="E29" s="12">
        <v>190</v>
      </c>
      <c r="F29" s="10">
        <f t="shared" si="3"/>
        <v>70</v>
      </c>
      <c r="G29" s="11">
        <f t="shared" si="4"/>
        <v>120</v>
      </c>
      <c r="H29" s="10">
        <f t="shared" si="2"/>
        <v>89.171999999999997</v>
      </c>
      <c r="I29" s="10">
        <f t="shared" si="5"/>
        <v>191</v>
      </c>
      <c r="J29" s="10">
        <f t="shared" si="6"/>
        <v>69</v>
      </c>
      <c r="K29" s="11">
        <f t="shared" si="7"/>
        <v>122</v>
      </c>
      <c r="L29" s="10">
        <f t="shared" si="8"/>
        <v>192</v>
      </c>
      <c r="M29" s="10">
        <f t="shared" si="9"/>
        <v>69</v>
      </c>
      <c r="N29" s="11">
        <f t="shared" si="10"/>
        <v>123</v>
      </c>
      <c r="O29" s="10">
        <f t="shared" si="11"/>
        <v>195</v>
      </c>
      <c r="P29" s="10">
        <f t="shared" si="12"/>
        <v>70</v>
      </c>
      <c r="Q29" s="12">
        <f t="shared" si="13"/>
        <v>125</v>
      </c>
    </row>
    <row r="30" spans="2:17">
      <c r="B30" s="13">
        <v>8</v>
      </c>
      <c r="C30" s="14" t="s">
        <v>35</v>
      </c>
      <c r="D30" s="14"/>
      <c r="E30" s="12">
        <v>190</v>
      </c>
      <c r="F30" s="10">
        <f t="shared" si="3"/>
        <v>70</v>
      </c>
      <c r="G30" s="11">
        <f t="shared" si="4"/>
        <v>120</v>
      </c>
      <c r="H30" s="10">
        <f t="shared" si="2"/>
        <v>89.171999999999997</v>
      </c>
      <c r="I30" s="10">
        <f t="shared" si="5"/>
        <v>191</v>
      </c>
      <c r="J30" s="10">
        <f t="shared" si="6"/>
        <v>69</v>
      </c>
      <c r="K30" s="11">
        <f t="shared" si="7"/>
        <v>122</v>
      </c>
      <c r="L30" s="10">
        <f t="shared" si="8"/>
        <v>192</v>
      </c>
      <c r="M30" s="10">
        <f t="shared" si="9"/>
        <v>69</v>
      </c>
      <c r="N30" s="11">
        <f t="shared" si="10"/>
        <v>123</v>
      </c>
      <c r="O30" s="10">
        <f t="shared" si="11"/>
        <v>195</v>
      </c>
      <c r="P30" s="10">
        <f t="shared" si="12"/>
        <v>70</v>
      </c>
      <c r="Q30" s="12">
        <f t="shared" si="13"/>
        <v>125</v>
      </c>
    </row>
    <row r="31" spans="2:17">
      <c r="B31" s="13">
        <v>9</v>
      </c>
      <c r="C31" s="14" t="s">
        <v>36</v>
      </c>
      <c r="D31" s="14"/>
      <c r="E31" s="12">
        <v>190</v>
      </c>
      <c r="F31" s="10">
        <f t="shared" si="3"/>
        <v>70</v>
      </c>
      <c r="G31" s="11">
        <f t="shared" si="4"/>
        <v>120</v>
      </c>
      <c r="H31" s="10">
        <f t="shared" si="2"/>
        <v>89.171999999999997</v>
      </c>
      <c r="I31" s="10">
        <f t="shared" si="5"/>
        <v>191</v>
      </c>
      <c r="J31" s="10">
        <f t="shared" si="6"/>
        <v>69</v>
      </c>
      <c r="K31" s="11">
        <f t="shared" si="7"/>
        <v>122</v>
      </c>
      <c r="L31" s="10">
        <f t="shared" si="8"/>
        <v>192</v>
      </c>
      <c r="M31" s="10">
        <f t="shared" si="9"/>
        <v>69</v>
      </c>
      <c r="N31" s="11">
        <f t="shared" si="10"/>
        <v>123</v>
      </c>
      <c r="O31" s="10">
        <f t="shared" si="11"/>
        <v>195</v>
      </c>
      <c r="P31" s="10">
        <f t="shared" si="12"/>
        <v>70</v>
      </c>
      <c r="Q31" s="12">
        <f t="shared" si="13"/>
        <v>125</v>
      </c>
    </row>
    <row r="32" spans="2:17">
      <c r="B32" s="13">
        <v>10</v>
      </c>
      <c r="C32" s="14" t="s">
        <v>37</v>
      </c>
      <c r="D32" s="14"/>
      <c r="E32" s="12">
        <v>190</v>
      </c>
      <c r="F32" s="10">
        <f t="shared" si="3"/>
        <v>70</v>
      </c>
      <c r="G32" s="11">
        <f t="shared" si="4"/>
        <v>120</v>
      </c>
      <c r="H32" s="10">
        <f t="shared" si="2"/>
        <v>89.171999999999997</v>
      </c>
      <c r="I32" s="10">
        <f t="shared" si="5"/>
        <v>191</v>
      </c>
      <c r="J32" s="10">
        <f t="shared" si="6"/>
        <v>69</v>
      </c>
      <c r="K32" s="11">
        <f t="shared" si="7"/>
        <v>122</v>
      </c>
      <c r="L32" s="10">
        <f t="shared" si="8"/>
        <v>192</v>
      </c>
      <c r="M32" s="10">
        <f t="shared" si="9"/>
        <v>69</v>
      </c>
      <c r="N32" s="11">
        <f t="shared" si="10"/>
        <v>123</v>
      </c>
      <c r="O32" s="10">
        <f t="shared" si="11"/>
        <v>195</v>
      </c>
      <c r="P32" s="10">
        <f t="shared" si="12"/>
        <v>70</v>
      </c>
      <c r="Q32" s="12">
        <f t="shared" si="13"/>
        <v>125</v>
      </c>
    </row>
    <row r="33" spans="2:17">
      <c r="B33" s="13">
        <v>11</v>
      </c>
      <c r="C33" s="14" t="s">
        <v>38</v>
      </c>
      <c r="D33" s="14"/>
      <c r="E33" s="12">
        <v>190</v>
      </c>
      <c r="F33" s="10">
        <f t="shared" si="3"/>
        <v>70</v>
      </c>
      <c r="G33" s="11">
        <f t="shared" si="4"/>
        <v>120</v>
      </c>
      <c r="H33" s="10">
        <f t="shared" si="2"/>
        <v>89.171999999999997</v>
      </c>
      <c r="I33" s="10">
        <f t="shared" si="5"/>
        <v>191</v>
      </c>
      <c r="J33" s="10">
        <f t="shared" si="6"/>
        <v>69</v>
      </c>
      <c r="K33" s="11">
        <f t="shared" si="7"/>
        <v>122</v>
      </c>
      <c r="L33" s="10">
        <f t="shared" si="8"/>
        <v>192</v>
      </c>
      <c r="M33" s="10">
        <f t="shared" si="9"/>
        <v>69</v>
      </c>
      <c r="N33" s="11">
        <f t="shared" si="10"/>
        <v>123</v>
      </c>
      <c r="O33" s="10">
        <f t="shared" si="11"/>
        <v>195</v>
      </c>
      <c r="P33" s="10">
        <f t="shared" si="12"/>
        <v>70</v>
      </c>
      <c r="Q33" s="12">
        <f t="shared" si="13"/>
        <v>125</v>
      </c>
    </row>
    <row r="34" spans="2:17">
      <c r="B34" s="13">
        <v>12</v>
      </c>
      <c r="C34" s="14" t="s">
        <v>39</v>
      </c>
      <c r="D34" s="14"/>
      <c r="E34" s="12">
        <v>200</v>
      </c>
      <c r="F34" s="10">
        <f t="shared" si="3"/>
        <v>73</v>
      </c>
      <c r="G34" s="11">
        <f t="shared" si="4"/>
        <v>127</v>
      </c>
      <c r="H34" s="10">
        <f t="shared" si="2"/>
        <v>94.373699999999999</v>
      </c>
      <c r="I34" s="10">
        <f t="shared" si="5"/>
        <v>202</v>
      </c>
      <c r="J34" s="10">
        <f t="shared" si="6"/>
        <v>73</v>
      </c>
      <c r="K34" s="11">
        <f t="shared" si="7"/>
        <v>129</v>
      </c>
      <c r="L34" s="10">
        <f t="shared" si="8"/>
        <v>202</v>
      </c>
      <c r="M34" s="10">
        <f t="shared" si="9"/>
        <v>73</v>
      </c>
      <c r="N34" s="11">
        <f t="shared" si="10"/>
        <v>129</v>
      </c>
      <c r="O34" s="10">
        <f t="shared" si="11"/>
        <v>205</v>
      </c>
      <c r="P34" s="10">
        <f t="shared" si="12"/>
        <v>73</v>
      </c>
      <c r="Q34" s="12">
        <f t="shared" si="13"/>
        <v>132</v>
      </c>
    </row>
    <row r="35" spans="2:17">
      <c r="B35" s="13">
        <v>13</v>
      </c>
      <c r="C35" s="14" t="s">
        <v>40</v>
      </c>
      <c r="D35" s="14"/>
      <c r="E35" s="12">
        <v>190</v>
      </c>
      <c r="F35" s="10">
        <f t="shared" si="3"/>
        <v>70</v>
      </c>
      <c r="G35" s="11">
        <f t="shared" si="4"/>
        <v>120</v>
      </c>
      <c r="H35" s="10">
        <f t="shared" si="2"/>
        <v>89.171999999999997</v>
      </c>
      <c r="I35" s="10">
        <f t="shared" si="5"/>
        <v>191</v>
      </c>
      <c r="J35" s="10">
        <f t="shared" si="6"/>
        <v>69</v>
      </c>
      <c r="K35" s="11">
        <f t="shared" si="7"/>
        <v>122</v>
      </c>
      <c r="L35" s="10">
        <f t="shared" si="8"/>
        <v>192</v>
      </c>
      <c r="M35" s="10">
        <f t="shared" si="9"/>
        <v>69</v>
      </c>
      <c r="N35" s="11">
        <f t="shared" si="10"/>
        <v>123</v>
      </c>
      <c r="O35" s="10">
        <f t="shared" si="11"/>
        <v>195</v>
      </c>
      <c r="P35" s="10">
        <f t="shared" si="12"/>
        <v>70</v>
      </c>
      <c r="Q35" s="12">
        <f t="shared" si="13"/>
        <v>125</v>
      </c>
    </row>
    <row r="36" spans="2:17">
      <c r="B36" s="13">
        <v>14</v>
      </c>
      <c r="C36" s="14" t="s">
        <v>41</v>
      </c>
      <c r="D36" s="14"/>
      <c r="E36" s="12">
        <v>200</v>
      </c>
      <c r="F36" s="10">
        <f t="shared" si="3"/>
        <v>73</v>
      </c>
      <c r="G36" s="11">
        <f t="shared" si="4"/>
        <v>127</v>
      </c>
      <c r="H36" s="10">
        <f t="shared" si="2"/>
        <v>94.373699999999999</v>
      </c>
      <c r="I36" s="10">
        <f t="shared" si="5"/>
        <v>202</v>
      </c>
      <c r="J36" s="10">
        <f t="shared" si="6"/>
        <v>73</v>
      </c>
      <c r="K36" s="11">
        <f t="shared" si="7"/>
        <v>129</v>
      </c>
      <c r="L36" s="10">
        <f t="shared" si="8"/>
        <v>202</v>
      </c>
      <c r="M36" s="10">
        <f t="shared" si="9"/>
        <v>73</v>
      </c>
      <c r="N36" s="11">
        <f t="shared" si="10"/>
        <v>129</v>
      </c>
      <c r="O36" s="10">
        <f t="shared" si="11"/>
        <v>205</v>
      </c>
      <c r="P36" s="10">
        <f t="shared" si="12"/>
        <v>73</v>
      </c>
      <c r="Q36" s="12">
        <f t="shared" si="13"/>
        <v>132</v>
      </c>
    </row>
    <row r="37" spans="2:17">
      <c r="B37" s="13">
        <v>15</v>
      </c>
      <c r="C37" s="14" t="s">
        <v>42</v>
      </c>
      <c r="D37" s="14"/>
      <c r="E37" s="12">
        <v>190</v>
      </c>
      <c r="F37" s="10">
        <f t="shared" si="3"/>
        <v>70</v>
      </c>
      <c r="G37" s="11">
        <f t="shared" si="4"/>
        <v>120</v>
      </c>
      <c r="H37" s="10">
        <f t="shared" si="2"/>
        <v>89.171999999999997</v>
      </c>
      <c r="I37" s="10">
        <f t="shared" si="5"/>
        <v>191</v>
      </c>
      <c r="J37" s="10">
        <f t="shared" si="6"/>
        <v>69</v>
      </c>
      <c r="K37" s="11">
        <f t="shared" si="7"/>
        <v>122</v>
      </c>
      <c r="L37" s="10">
        <f t="shared" si="8"/>
        <v>192</v>
      </c>
      <c r="M37" s="10">
        <f t="shared" si="9"/>
        <v>69</v>
      </c>
      <c r="N37" s="11">
        <f t="shared" si="10"/>
        <v>123</v>
      </c>
      <c r="O37" s="10">
        <f t="shared" si="11"/>
        <v>195</v>
      </c>
      <c r="P37" s="10">
        <f t="shared" si="12"/>
        <v>70</v>
      </c>
      <c r="Q37" s="12">
        <f t="shared" si="13"/>
        <v>125</v>
      </c>
    </row>
    <row r="38" spans="2:17">
      <c r="B38" s="13">
        <v>16</v>
      </c>
      <c r="C38" s="14" t="s">
        <v>43</v>
      </c>
      <c r="D38" s="14"/>
      <c r="E38" s="12">
        <v>200</v>
      </c>
      <c r="F38" s="10">
        <f t="shared" si="3"/>
        <v>73</v>
      </c>
      <c r="G38" s="11">
        <f t="shared" si="4"/>
        <v>127</v>
      </c>
      <c r="H38" s="10">
        <f t="shared" si="2"/>
        <v>94.373699999999999</v>
      </c>
      <c r="I38" s="10">
        <f t="shared" si="5"/>
        <v>202</v>
      </c>
      <c r="J38" s="10">
        <f t="shared" si="6"/>
        <v>73</v>
      </c>
      <c r="K38" s="11">
        <f t="shared" si="7"/>
        <v>129</v>
      </c>
      <c r="L38" s="10">
        <f t="shared" si="8"/>
        <v>202</v>
      </c>
      <c r="M38" s="10">
        <f t="shared" si="9"/>
        <v>73</v>
      </c>
      <c r="N38" s="11">
        <f t="shared" si="10"/>
        <v>129</v>
      </c>
      <c r="O38" s="10">
        <f t="shared" si="11"/>
        <v>205</v>
      </c>
      <c r="P38" s="10">
        <f t="shared" si="12"/>
        <v>73</v>
      </c>
      <c r="Q38" s="12">
        <f t="shared" si="13"/>
        <v>132</v>
      </c>
    </row>
    <row r="39" spans="2:17">
      <c r="B39" s="13">
        <v>17</v>
      </c>
      <c r="C39" s="14" t="s">
        <v>44</v>
      </c>
      <c r="D39" s="14"/>
      <c r="E39" s="12">
        <v>200</v>
      </c>
      <c r="F39" s="10">
        <f t="shared" si="3"/>
        <v>73</v>
      </c>
      <c r="G39" s="11">
        <f t="shared" si="4"/>
        <v>127</v>
      </c>
      <c r="H39" s="10">
        <f t="shared" si="2"/>
        <v>94.373699999999999</v>
      </c>
      <c r="I39" s="10">
        <f t="shared" si="5"/>
        <v>202</v>
      </c>
      <c r="J39" s="10">
        <f t="shared" si="6"/>
        <v>73</v>
      </c>
      <c r="K39" s="11">
        <f t="shared" si="7"/>
        <v>129</v>
      </c>
      <c r="L39" s="10">
        <f t="shared" si="8"/>
        <v>202</v>
      </c>
      <c r="M39" s="10">
        <f t="shared" si="9"/>
        <v>73</v>
      </c>
      <c r="N39" s="11">
        <f t="shared" si="10"/>
        <v>129</v>
      </c>
      <c r="O39" s="10">
        <f t="shared" si="11"/>
        <v>205</v>
      </c>
      <c r="P39" s="10">
        <f t="shared" si="12"/>
        <v>73</v>
      </c>
      <c r="Q39" s="12">
        <f t="shared" si="13"/>
        <v>132</v>
      </c>
    </row>
    <row r="40" spans="2:17">
      <c r="B40" s="13">
        <v>18</v>
      </c>
      <c r="C40" s="14" t="s">
        <v>45</v>
      </c>
      <c r="D40" s="14"/>
      <c r="E40" s="12">
        <v>190</v>
      </c>
      <c r="F40" s="10">
        <f t="shared" si="3"/>
        <v>70</v>
      </c>
      <c r="G40" s="11">
        <f t="shared" si="4"/>
        <v>120</v>
      </c>
      <c r="H40" s="10">
        <f t="shared" si="2"/>
        <v>89.171999999999997</v>
      </c>
      <c r="I40" s="10">
        <f t="shared" si="5"/>
        <v>191</v>
      </c>
      <c r="J40" s="10">
        <f t="shared" si="6"/>
        <v>69</v>
      </c>
      <c r="K40" s="11">
        <f t="shared" si="7"/>
        <v>122</v>
      </c>
      <c r="L40" s="10">
        <f t="shared" si="8"/>
        <v>192</v>
      </c>
      <c r="M40" s="10">
        <f t="shared" si="9"/>
        <v>69</v>
      </c>
      <c r="N40" s="11">
        <f t="shared" si="10"/>
        <v>123</v>
      </c>
      <c r="O40" s="10">
        <f t="shared" si="11"/>
        <v>195</v>
      </c>
      <c r="P40" s="10">
        <f t="shared" si="12"/>
        <v>70</v>
      </c>
      <c r="Q40" s="12">
        <f t="shared" si="13"/>
        <v>125</v>
      </c>
    </row>
    <row r="41" spans="2:17">
      <c r="B41" s="13">
        <v>19</v>
      </c>
      <c r="C41" s="14" t="s">
        <v>46</v>
      </c>
      <c r="D41" s="14"/>
      <c r="E41" s="12">
        <v>190</v>
      </c>
      <c r="F41" s="10">
        <f t="shared" si="3"/>
        <v>70</v>
      </c>
      <c r="G41" s="11">
        <f t="shared" si="4"/>
        <v>120</v>
      </c>
      <c r="H41" s="10">
        <f t="shared" si="2"/>
        <v>89.171999999999997</v>
      </c>
      <c r="I41" s="10">
        <f t="shared" si="5"/>
        <v>191</v>
      </c>
      <c r="J41" s="10">
        <f t="shared" si="6"/>
        <v>69</v>
      </c>
      <c r="K41" s="11">
        <f t="shared" si="7"/>
        <v>122</v>
      </c>
      <c r="L41" s="10">
        <f t="shared" si="8"/>
        <v>192</v>
      </c>
      <c r="M41" s="10">
        <f t="shared" si="9"/>
        <v>69</v>
      </c>
      <c r="N41" s="11">
        <f t="shared" si="10"/>
        <v>123</v>
      </c>
      <c r="O41" s="10">
        <f t="shared" si="11"/>
        <v>195</v>
      </c>
      <c r="P41" s="10">
        <f t="shared" si="12"/>
        <v>70</v>
      </c>
      <c r="Q41" s="12">
        <f t="shared" si="13"/>
        <v>125</v>
      </c>
    </row>
    <row r="42" spans="2:17">
      <c r="B42" s="13">
        <v>20</v>
      </c>
      <c r="C42" s="14" t="s">
        <v>47</v>
      </c>
      <c r="D42" s="14"/>
      <c r="E42" s="12">
        <v>200</v>
      </c>
      <c r="F42" s="10">
        <f t="shared" si="3"/>
        <v>73</v>
      </c>
      <c r="G42" s="11">
        <f t="shared" si="4"/>
        <v>127</v>
      </c>
      <c r="H42" s="10">
        <f t="shared" si="2"/>
        <v>94.373699999999999</v>
      </c>
      <c r="I42" s="10">
        <f t="shared" si="5"/>
        <v>202</v>
      </c>
      <c r="J42" s="10">
        <f t="shared" si="6"/>
        <v>73</v>
      </c>
      <c r="K42" s="11">
        <f t="shared" si="7"/>
        <v>129</v>
      </c>
      <c r="L42" s="10">
        <f t="shared" si="8"/>
        <v>202</v>
      </c>
      <c r="M42" s="10">
        <f t="shared" si="9"/>
        <v>73</v>
      </c>
      <c r="N42" s="11">
        <f t="shared" si="10"/>
        <v>129</v>
      </c>
      <c r="O42" s="10">
        <f t="shared" si="11"/>
        <v>205</v>
      </c>
      <c r="P42" s="10">
        <f t="shared" si="12"/>
        <v>73</v>
      </c>
      <c r="Q42" s="12">
        <f t="shared" si="13"/>
        <v>132</v>
      </c>
    </row>
    <row r="43" spans="2:17">
      <c r="B43" s="13">
        <v>21</v>
      </c>
      <c r="C43" s="14" t="s">
        <v>48</v>
      </c>
      <c r="D43" s="14"/>
      <c r="E43" s="12">
        <v>190</v>
      </c>
      <c r="F43" s="10">
        <f t="shared" si="3"/>
        <v>70</v>
      </c>
      <c r="G43" s="11">
        <f t="shared" si="4"/>
        <v>120</v>
      </c>
      <c r="H43" s="10">
        <f t="shared" si="2"/>
        <v>89.171999999999997</v>
      </c>
      <c r="I43" s="10">
        <f t="shared" si="5"/>
        <v>191</v>
      </c>
      <c r="J43" s="10">
        <f t="shared" si="6"/>
        <v>69</v>
      </c>
      <c r="K43" s="11">
        <f t="shared" si="7"/>
        <v>122</v>
      </c>
      <c r="L43" s="10">
        <f t="shared" si="8"/>
        <v>192</v>
      </c>
      <c r="M43" s="10">
        <f t="shared" si="9"/>
        <v>69</v>
      </c>
      <c r="N43" s="11">
        <f t="shared" si="10"/>
        <v>123</v>
      </c>
      <c r="O43" s="10">
        <f t="shared" si="11"/>
        <v>195</v>
      </c>
      <c r="P43" s="10">
        <f t="shared" si="12"/>
        <v>70</v>
      </c>
      <c r="Q43" s="12">
        <f t="shared" si="13"/>
        <v>125</v>
      </c>
    </row>
    <row r="44" spans="2:17">
      <c r="B44" s="18">
        <v>22</v>
      </c>
      <c r="C44" s="14" t="s">
        <v>49</v>
      </c>
      <c r="D44" s="14"/>
      <c r="E44" s="12">
        <v>190</v>
      </c>
      <c r="F44" s="10">
        <f t="shared" si="3"/>
        <v>70</v>
      </c>
      <c r="G44" s="11">
        <f t="shared" si="4"/>
        <v>120</v>
      </c>
      <c r="H44" s="10">
        <f t="shared" si="2"/>
        <v>89.171999999999997</v>
      </c>
      <c r="I44" s="10">
        <f t="shared" si="5"/>
        <v>191</v>
      </c>
      <c r="J44" s="10">
        <f t="shared" si="6"/>
        <v>69</v>
      </c>
      <c r="K44" s="11">
        <f t="shared" si="7"/>
        <v>122</v>
      </c>
      <c r="L44" s="10">
        <f t="shared" si="8"/>
        <v>192</v>
      </c>
      <c r="M44" s="10">
        <f t="shared" si="9"/>
        <v>69</v>
      </c>
      <c r="N44" s="11">
        <f t="shared" si="10"/>
        <v>123</v>
      </c>
      <c r="O44" s="10">
        <f t="shared" si="11"/>
        <v>195</v>
      </c>
      <c r="P44" s="10">
        <f t="shared" si="12"/>
        <v>70</v>
      </c>
      <c r="Q44" s="12">
        <f t="shared" si="13"/>
        <v>125</v>
      </c>
    </row>
    <row r="45" spans="2:17">
      <c r="B45" s="18">
        <v>23</v>
      </c>
      <c r="C45" s="14" t="s">
        <v>50</v>
      </c>
      <c r="D45" s="14"/>
      <c r="E45" s="12">
        <v>190</v>
      </c>
      <c r="F45" s="10">
        <f t="shared" si="3"/>
        <v>70</v>
      </c>
      <c r="G45" s="11">
        <f t="shared" si="4"/>
        <v>120</v>
      </c>
      <c r="H45" s="10">
        <f t="shared" si="2"/>
        <v>89.171999999999997</v>
      </c>
      <c r="I45" s="10">
        <f t="shared" si="5"/>
        <v>191</v>
      </c>
      <c r="J45" s="10">
        <f t="shared" si="6"/>
        <v>69</v>
      </c>
      <c r="K45" s="11">
        <f t="shared" si="7"/>
        <v>122</v>
      </c>
      <c r="L45" s="10">
        <f t="shared" si="8"/>
        <v>192</v>
      </c>
      <c r="M45" s="10">
        <f t="shared" si="9"/>
        <v>69</v>
      </c>
      <c r="N45" s="11">
        <f t="shared" si="10"/>
        <v>123</v>
      </c>
      <c r="O45" s="10">
        <f t="shared" si="11"/>
        <v>195</v>
      </c>
      <c r="P45" s="10">
        <f t="shared" si="12"/>
        <v>70</v>
      </c>
      <c r="Q45" s="12">
        <f t="shared" si="13"/>
        <v>125</v>
      </c>
    </row>
    <row r="46" spans="2:17">
      <c r="B46" s="18">
        <v>24</v>
      </c>
      <c r="C46" s="14" t="s">
        <v>51</v>
      </c>
      <c r="D46" s="14"/>
      <c r="E46" s="12">
        <v>190</v>
      </c>
      <c r="F46" s="10">
        <f t="shared" si="3"/>
        <v>70</v>
      </c>
      <c r="G46" s="11">
        <f t="shared" si="4"/>
        <v>120</v>
      </c>
      <c r="H46" s="10">
        <f t="shared" si="2"/>
        <v>89.171999999999997</v>
      </c>
      <c r="I46" s="10">
        <f t="shared" si="5"/>
        <v>191</v>
      </c>
      <c r="J46" s="10">
        <f t="shared" si="6"/>
        <v>69</v>
      </c>
      <c r="K46" s="11">
        <f t="shared" si="7"/>
        <v>122</v>
      </c>
      <c r="L46" s="10">
        <f t="shared" si="8"/>
        <v>192</v>
      </c>
      <c r="M46" s="10">
        <f t="shared" si="9"/>
        <v>69</v>
      </c>
      <c r="N46" s="11">
        <f t="shared" si="10"/>
        <v>123</v>
      </c>
      <c r="O46" s="10">
        <f t="shared" si="11"/>
        <v>195</v>
      </c>
      <c r="P46" s="10">
        <f t="shared" si="12"/>
        <v>70</v>
      </c>
      <c r="Q46" s="12">
        <f t="shared" si="13"/>
        <v>125</v>
      </c>
    </row>
    <row r="47" spans="2:17">
      <c r="B47" s="18">
        <v>25</v>
      </c>
      <c r="C47" s="14" t="s">
        <v>52</v>
      </c>
      <c r="D47" s="14"/>
      <c r="E47" s="12">
        <v>190</v>
      </c>
      <c r="F47" s="10">
        <f t="shared" si="3"/>
        <v>70</v>
      </c>
      <c r="G47" s="11">
        <f t="shared" si="4"/>
        <v>120</v>
      </c>
      <c r="H47" s="10">
        <f t="shared" si="2"/>
        <v>89.171999999999997</v>
      </c>
      <c r="I47" s="10">
        <f t="shared" si="5"/>
        <v>191</v>
      </c>
      <c r="J47" s="10">
        <f t="shared" si="6"/>
        <v>69</v>
      </c>
      <c r="K47" s="11">
        <f t="shared" si="7"/>
        <v>122</v>
      </c>
      <c r="L47" s="10">
        <f t="shared" si="8"/>
        <v>192</v>
      </c>
      <c r="M47" s="10">
        <f t="shared" si="9"/>
        <v>69</v>
      </c>
      <c r="N47" s="11">
        <f t="shared" si="10"/>
        <v>123</v>
      </c>
      <c r="O47" s="10">
        <f t="shared" si="11"/>
        <v>195</v>
      </c>
      <c r="P47" s="10">
        <f t="shared" si="12"/>
        <v>70</v>
      </c>
      <c r="Q47" s="12">
        <f t="shared" si="13"/>
        <v>125</v>
      </c>
    </row>
    <row r="48" spans="2:17">
      <c r="B48" s="18">
        <v>26</v>
      </c>
      <c r="C48" s="14" t="s">
        <v>53</v>
      </c>
      <c r="D48" s="14"/>
      <c r="E48" s="12">
        <v>190</v>
      </c>
      <c r="F48" s="10">
        <f t="shared" si="3"/>
        <v>70</v>
      </c>
      <c r="G48" s="11">
        <f t="shared" si="4"/>
        <v>120</v>
      </c>
      <c r="H48" s="10">
        <f t="shared" si="2"/>
        <v>89.171999999999997</v>
      </c>
      <c r="I48" s="10">
        <f t="shared" si="5"/>
        <v>191</v>
      </c>
      <c r="J48" s="10">
        <f t="shared" si="6"/>
        <v>69</v>
      </c>
      <c r="K48" s="11">
        <f t="shared" si="7"/>
        <v>122</v>
      </c>
      <c r="L48" s="10">
        <f t="shared" si="8"/>
        <v>192</v>
      </c>
      <c r="M48" s="10">
        <f t="shared" si="9"/>
        <v>69</v>
      </c>
      <c r="N48" s="11">
        <f t="shared" si="10"/>
        <v>123</v>
      </c>
      <c r="O48" s="10">
        <f t="shared" si="11"/>
        <v>195</v>
      </c>
      <c r="P48" s="10">
        <f t="shared" si="12"/>
        <v>70</v>
      </c>
      <c r="Q48" s="12">
        <f t="shared" si="13"/>
        <v>125</v>
      </c>
    </row>
    <row r="49" spans="2:17">
      <c r="B49" s="18">
        <v>27</v>
      </c>
      <c r="C49" s="14" t="s">
        <v>54</v>
      </c>
      <c r="D49" s="14"/>
      <c r="E49" s="12">
        <v>190</v>
      </c>
      <c r="F49" s="10">
        <f t="shared" si="3"/>
        <v>70</v>
      </c>
      <c r="G49" s="11">
        <f t="shared" si="4"/>
        <v>120</v>
      </c>
      <c r="H49" s="10">
        <f t="shared" si="2"/>
        <v>89.171999999999997</v>
      </c>
      <c r="I49" s="10">
        <f t="shared" si="5"/>
        <v>191</v>
      </c>
      <c r="J49" s="10">
        <f t="shared" si="6"/>
        <v>69</v>
      </c>
      <c r="K49" s="11">
        <f t="shared" si="7"/>
        <v>122</v>
      </c>
      <c r="L49" s="10">
        <f t="shared" si="8"/>
        <v>192</v>
      </c>
      <c r="M49" s="10">
        <f t="shared" si="9"/>
        <v>69</v>
      </c>
      <c r="N49" s="11">
        <f t="shared" si="10"/>
        <v>123</v>
      </c>
      <c r="O49" s="10">
        <f t="shared" si="11"/>
        <v>195</v>
      </c>
      <c r="P49" s="10">
        <f t="shared" si="12"/>
        <v>70</v>
      </c>
      <c r="Q49" s="12">
        <f t="shared" si="13"/>
        <v>125</v>
      </c>
    </row>
    <row r="50" spans="2:17">
      <c r="B50" s="18">
        <v>28</v>
      </c>
      <c r="C50" s="14" t="s">
        <v>55</v>
      </c>
      <c r="D50" s="14"/>
      <c r="E50" s="12">
        <v>190</v>
      </c>
      <c r="F50" s="10">
        <f t="shared" si="3"/>
        <v>70</v>
      </c>
      <c r="G50" s="11">
        <f t="shared" si="4"/>
        <v>120</v>
      </c>
      <c r="H50" s="10">
        <f t="shared" si="2"/>
        <v>89.171999999999997</v>
      </c>
      <c r="I50" s="10">
        <f t="shared" si="5"/>
        <v>191</v>
      </c>
      <c r="J50" s="10">
        <f t="shared" si="6"/>
        <v>69</v>
      </c>
      <c r="K50" s="11">
        <f t="shared" si="7"/>
        <v>122</v>
      </c>
      <c r="L50" s="10">
        <f t="shared" si="8"/>
        <v>192</v>
      </c>
      <c r="M50" s="10">
        <f t="shared" si="9"/>
        <v>69</v>
      </c>
      <c r="N50" s="11">
        <f t="shared" si="10"/>
        <v>123</v>
      </c>
      <c r="O50" s="10">
        <f t="shared" si="11"/>
        <v>195</v>
      </c>
      <c r="P50" s="10">
        <f t="shared" si="12"/>
        <v>70</v>
      </c>
      <c r="Q50" s="12">
        <f t="shared" si="13"/>
        <v>125</v>
      </c>
    </row>
    <row r="51" spans="2:17">
      <c r="B51" s="18">
        <v>29</v>
      </c>
      <c r="C51" s="14" t="s">
        <v>56</v>
      </c>
      <c r="D51" s="14"/>
      <c r="E51" s="12">
        <v>190</v>
      </c>
      <c r="F51" s="10">
        <f t="shared" si="3"/>
        <v>70</v>
      </c>
      <c r="G51" s="11">
        <f t="shared" si="4"/>
        <v>120</v>
      </c>
      <c r="H51" s="10">
        <f t="shared" si="2"/>
        <v>89.171999999999997</v>
      </c>
      <c r="I51" s="10">
        <f t="shared" si="5"/>
        <v>191</v>
      </c>
      <c r="J51" s="10">
        <f t="shared" si="6"/>
        <v>69</v>
      </c>
      <c r="K51" s="11">
        <f t="shared" si="7"/>
        <v>122</v>
      </c>
      <c r="L51" s="10">
        <f t="shared" si="8"/>
        <v>192</v>
      </c>
      <c r="M51" s="10">
        <f t="shared" si="9"/>
        <v>69</v>
      </c>
      <c r="N51" s="11">
        <f t="shared" si="10"/>
        <v>123</v>
      </c>
      <c r="O51" s="10">
        <f t="shared" si="11"/>
        <v>195</v>
      </c>
      <c r="P51" s="10">
        <f t="shared" si="12"/>
        <v>70</v>
      </c>
      <c r="Q51" s="12">
        <f t="shared" si="13"/>
        <v>125</v>
      </c>
    </row>
    <row r="52" spans="2:17">
      <c r="B52" s="18">
        <v>30</v>
      </c>
      <c r="C52" s="14" t="s">
        <v>57</v>
      </c>
      <c r="D52" s="14"/>
      <c r="E52" s="12">
        <v>190</v>
      </c>
      <c r="F52" s="10">
        <f t="shared" si="3"/>
        <v>70</v>
      </c>
      <c r="G52" s="11">
        <f t="shared" si="4"/>
        <v>120</v>
      </c>
      <c r="H52" s="10">
        <f t="shared" si="2"/>
        <v>89.171999999999997</v>
      </c>
      <c r="I52" s="10">
        <f t="shared" si="5"/>
        <v>191</v>
      </c>
      <c r="J52" s="10">
        <f t="shared" si="6"/>
        <v>69</v>
      </c>
      <c r="K52" s="11">
        <f t="shared" si="7"/>
        <v>122</v>
      </c>
      <c r="L52" s="10">
        <f t="shared" si="8"/>
        <v>192</v>
      </c>
      <c r="M52" s="10">
        <f t="shared" si="9"/>
        <v>69</v>
      </c>
      <c r="N52" s="11">
        <f t="shared" si="10"/>
        <v>123</v>
      </c>
      <c r="O52" s="10">
        <f t="shared" si="11"/>
        <v>195</v>
      </c>
      <c r="P52" s="10">
        <f t="shared" si="12"/>
        <v>70</v>
      </c>
      <c r="Q52" s="12">
        <f t="shared" si="13"/>
        <v>125</v>
      </c>
    </row>
    <row r="53" spans="2:17">
      <c r="B53" s="18">
        <v>31</v>
      </c>
      <c r="C53" s="14" t="s">
        <v>58</v>
      </c>
      <c r="D53" s="14"/>
      <c r="E53" s="12">
        <v>190</v>
      </c>
      <c r="F53" s="10">
        <f t="shared" si="3"/>
        <v>70</v>
      </c>
      <c r="G53" s="11">
        <f t="shared" si="4"/>
        <v>120</v>
      </c>
      <c r="H53" s="10">
        <f t="shared" si="2"/>
        <v>89.171999999999997</v>
      </c>
      <c r="I53" s="10">
        <f t="shared" si="5"/>
        <v>191</v>
      </c>
      <c r="J53" s="10">
        <f t="shared" si="6"/>
        <v>69</v>
      </c>
      <c r="K53" s="11">
        <f t="shared" si="7"/>
        <v>122</v>
      </c>
      <c r="L53" s="10">
        <f t="shared" si="8"/>
        <v>192</v>
      </c>
      <c r="M53" s="10">
        <f t="shared" si="9"/>
        <v>69</v>
      </c>
      <c r="N53" s="11">
        <f t="shared" si="10"/>
        <v>123</v>
      </c>
      <c r="O53" s="10">
        <f t="shared" si="11"/>
        <v>195</v>
      </c>
      <c r="P53" s="10">
        <f t="shared" si="12"/>
        <v>70</v>
      </c>
      <c r="Q53" s="12">
        <f t="shared" si="13"/>
        <v>125</v>
      </c>
    </row>
    <row r="54" spans="2:17">
      <c r="B54" s="18">
        <v>32</v>
      </c>
      <c r="C54" s="14" t="s">
        <v>59</v>
      </c>
      <c r="D54" s="14"/>
      <c r="E54" s="12">
        <v>190</v>
      </c>
      <c r="F54" s="10">
        <f t="shared" si="3"/>
        <v>70</v>
      </c>
      <c r="G54" s="11">
        <f t="shared" si="4"/>
        <v>120</v>
      </c>
      <c r="H54" s="10">
        <f t="shared" si="2"/>
        <v>89.171999999999997</v>
      </c>
      <c r="I54" s="10">
        <f t="shared" si="5"/>
        <v>191</v>
      </c>
      <c r="J54" s="10">
        <f t="shared" si="6"/>
        <v>69</v>
      </c>
      <c r="K54" s="11">
        <f t="shared" si="7"/>
        <v>122</v>
      </c>
      <c r="L54" s="10">
        <f t="shared" si="8"/>
        <v>192</v>
      </c>
      <c r="M54" s="10">
        <f t="shared" si="9"/>
        <v>69</v>
      </c>
      <c r="N54" s="11">
        <f t="shared" si="10"/>
        <v>123</v>
      </c>
      <c r="O54" s="10">
        <f t="shared" si="11"/>
        <v>195</v>
      </c>
      <c r="P54" s="10">
        <f t="shared" si="12"/>
        <v>70</v>
      </c>
      <c r="Q54" s="12">
        <f t="shared" si="13"/>
        <v>125</v>
      </c>
    </row>
    <row r="55" spans="2:17">
      <c r="B55" s="18">
        <v>33</v>
      </c>
      <c r="C55" s="14" t="s">
        <v>60</v>
      </c>
      <c r="D55" s="14"/>
      <c r="E55" s="12">
        <v>190</v>
      </c>
      <c r="F55" s="10">
        <f t="shared" si="3"/>
        <v>70</v>
      </c>
      <c r="G55" s="11">
        <f t="shared" si="4"/>
        <v>120</v>
      </c>
      <c r="H55" s="10">
        <f t="shared" si="2"/>
        <v>89.171999999999997</v>
      </c>
      <c r="I55" s="10">
        <f t="shared" si="5"/>
        <v>191</v>
      </c>
      <c r="J55" s="10">
        <f t="shared" si="6"/>
        <v>69</v>
      </c>
      <c r="K55" s="11">
        <f t="shared" si="7"/>
        <v>122</v>
      </c>
      <c r="L55" s="10">
        <f t="shared" si="8"/>
        <v>192</v>
      </c>
      <c r="M55" s="10">
        <f t="shared" si="9"/>
        <v>69</v>
      </c>
      <c r="N55" s="11">
        <f t="shared" si="10"/>
        <v>123</v>
      </c>
      <c r="O55" s="10">
        <f t="shared" si="11"/>
        <v>195</v>
      </c>
      <c r="P55" s="10">
        <f t="shared" si="12"/>
        <v>70</v>
      </c>
      <c r="Q55" s="12">
        <f t="shared" si="13"/>
        <v>125</v>
      </c>
    </row>
    <row r="56" spans="2:17">
      <c r="B56" s="18">
        <v>34</v>
      </c>
      <c r="C56" s="14" t="s">
        <v>61</v>
      </c>
      <c r="D56" s="14"/>
      <c r="E56" s="12">
        <v>190</v>
      </c>
      <c r="F56" s="10">
        <f t="shared" si="3"/>
        <v>70</v>
      </c>
      <c r="G56" s="11">
        <f t="shared" si="4"/>
        <v>120</v>
      </c>
      <c r="H56" s="10">
        <f t="shared" si="2"/>
        <v>89.171999999999997</v>
      </c>
      <c r="I56" s="10">
        <f t="shared" si="5"/>
        <v>191</v>
      </c>
      <c r="J56" s="10">
        <f t="shared" si="6"/>
        <v>69</v>
      </c>
      <c r="K56" s="11">
        <f t="shared" si="7"/>
        <v>122</v>
      </c>
      <c r="L56" s="10">
        <f t="shared" si="8"/>
        <v>192</v>
      </c>
      <c r="M56" s="10">
        <f t="shared" si="9"/>
        <v>69</v>
      </c>
      <c r="N56" s="11">
        <f t="shared" si="10"/>
        <v>123</v>
      </c>
      <c r="O56" s="10">
        <f t="shared" si="11"/>
        <v>195</v>
      </c>
      <c r="P56" s="10">
        <f t="shared" si="12"/>
        <v>70</v>
      </c>
      <c r="Q56" s="12">
        <f t="shared" si="13"/>
        <v>125</v>
      </c>
    </row>
    <row r="57" spans="2:17">
      <c r="B57" s="18">
        <v>35</v>
      </c>
      <c r="C57" s="14" t="s">
        <v>62</v>
      </c>
      <c r="D57" s="14"/>
      <c r="E57" s="12">
        <v>190</v>
      </c>
      <c r="F57" s="10">
        <f t="shared" si="3"/>
        <v>70</v>
      </c>
      <c r="G57" s="11">
        <f t="shared" si="4"/>
        <v>120</v>
      </c>
      <c r="H57" s="10">
        <f t="shared" si="2"/>
        <v>89.171999999999997</v>
      </c>
      <c r="I57" s="10">
        <f t="shared" si="5"/>
        <v>191</v>
      </c>
      <c r="J57" s="10">
        <f t="shared" si="6"/>
        <v>69</v>
      </c>
      <c r="K57" s="11">
        <f t="shared" si="7"/>
        <v>122</v>
      </c>
      <c r="L57" s="10">
        <f t="shared" si="8"/>
        <v>192</v>
      </c>
      <c r="M57" s="10">
        <f t="shared" si="9"/>
        <v>69</v>
      </c>
      <c r="N57" s="11">
        <f t="shared" si="10"/>
        <v>123</v>
      </c>
      <c r="O57" s="10">
        <f t="shared" si="11"/>
        <v>195</v>
      </c>
      <c r="P57" s="10">
        <f t="shared" si="12"/>
        <v>70</v>
      </c>
      <c r="Q57" s="12">
        <f t="shared" si="13"/>
        <v>125</v>
      </c>
    </row>
    <row r="58" spans="2:17">
      <c r="B58" s="18">
        <v>36</v>
      </c>
      <c r="C58" s="14" t="s">
        <v>63</v>
      </c>
      <c r="D58" s="14"/>
      <c r="E58" s="12">
        <v>190</v>
      </c>
      <c r="F58" s="10">
        <f t="shared" si="3"/>
        <v>70</v>
      </c>
      <c r="G58" s="11">
        <f t="shared" si="4"/>
        <v>120</v>
      </c>
      <c r="H58" s="10">
        <f t="shared" si="2"/>
        <v>89.171999999999997</v>
      </c>
      <c r="I58" s="10">
        <f t="shared" si="5"/>
        <v>191</v>
      </c>
      <c r="J58" s="10">
        <f t="shared" si="6"/>
        <v>69</v>
      </c>
      <c r="K58" s="11">
        <f t="shared" si="7"/>
        <v>122</v>
      </c>
      <c r="L58" s="10">
        <f t="shared" si="8"/>
        <v>192</v>
      </c>
      <c r="M58" s="10">
        <f t="shared" si="9"/>
        <v>69</v>
      </c>
      <c r="N58" s="11">
        <f t="shared" si="10"/>
        <v>123</v>
      </c>
      <c r="O58" s="10">
        <f t="shared" si="11"/>
        <v>195</v>
      </c>
      <c r="P58" s="10">
        <f t="shared" si="12"/>
        <v>70</v>
      </c>
      <c r="Q58" s="12">
        <f t="shared" si="13"/>
        <v>125</v>
      </c>
    </row>
    <row r="59" spans="2:17">
      <c r="B59" s="18">
        <v>37</v>
      </c>
      <c r="C59" s="14" t="s">
        <v>64</v>
      </c>
      <c r="D59" s="14"/>
      <c r="E59" s="12">
        <v>190</v>
      </c>
      <c r="F59" s="10">
        <f t="shared" si="3"/>
        <v>70</v>
      </c>
      <c r="G59" s="11">
        <f t="shared" si="4"/>
        <v>120</v>
      </c>
      <c r="H59" s="10">
        <f t="shared" si="2"/>
        <v>89.171999999999997</v>
      </c>
      <c r="I59" s="10">
        <f t="shared" si="5"/>
        <v>191</v>
      </c>
      <c r="J59" s="10">
        <f t="shared" si="6"/>
        <v>69</v>
      </c>
      <c r="K59" s="11">
        <f t="shared" si="7"/>
        <v>122</v>
      </c>
      <c r="L59" s="10">
        <f t="shared" si="8"/>
        <v>192</v>
      </c>
      <c r="M59" s="10">
        <f t="shared" si="9"/>
        <v>69</v>
      </c>
      <c r="N59" s="11">
        <f t="shared" si="10"/>
        <v>123</v>
      </c>
      <c r="O59" s="10">
        <f t="shared" si="11"/>
        <v>195</v>
      </c>
      <c r="P59" s="10">
        <f t="shared" si="12"/>
        <v>70</v>
      </c>
      <c r="Q59" s="12">
        <f t="shared" si="13"/>
        <v>125</v>
      </c>
    </row>
    <row r="60" spans="2:17">
      <c r="B60" s="18">
        <v>38</v>
      </c>
      <c r="C60" s="14" t="s">
        <v>65</v>
      </c>
      <c r="D60" s="14"/>
      <c r="E60" s="12">
        <v>190</v>
      </c>
      <c r="F60" s="10">
        <f t="shared" si="3"/>
        <v>70</v>
      </c>
      <c r="G60" s="11">
        <f t="shared" si="4"/>
        <v>120</v>
      </c>
      <c r="H60" s="10">
        <f t="shared" si="2"/>
        <v>89.171999999999997</v>
      </c>
      <c r="I60" s="10">
        <f t="shared" si="5"/>
        <v>191</v>
      </c>
      <c r="J60" s="10">
        <f t="shared" si="6"/>
        <v>69</v>
      </c>
      <c r="K60" s="11">
        <f t="shared" si="7"/>
        <v>122</v>
      </c>
      <c r="L60" s="10">
        <f t="shared" si="8"/>
        <v>192</v>
      </c>
      <c r="M60" s="10">
        <f t="shared" si="9"/>
        <v>69</v>
      </c>
      <c r="N60" s="11">
        <f t="shared" si="10"/>
        <v>123</v>
      </c>
      <c r="O60" s="10">
        <f t="shared" si="11"/>
        <v>195</v>
      </c>
      <c r="P60" s="10">
        <f t="shared" si="12"/>
        <v>70</v>
      </c>
      <c r="Q60" s="12">
        <f t="shared" si="13"/>
        <v>125</v>
      </c>
    </row>
    <row r="61" spans="2:17">
      <c r="B61" s="18">
        <v>39</v>
      </c>
      <c r="C61" s="14" t="s">
        <v>66</v>
      </c>
      <c r="D61" s="14"/>
      <c r="E61" s="12">
        <v>190</v>
      </c>
      <c r="F61" s="10">
        <f t="shared" si="3"/>
        <v>70</v>
      </c>
      <c r="G61" s="11">
        <f t="shared" si="4"/>
        <v>120</v>
      </c>
      <c r="H61" s="10">
        <f t="shared" si="2"/>
        <v>89.171999999999997</v>
      </c>
      <c r="I61" s="10">
        <f t="shared" si="5"/>
        <v>191</v>
      </c>
      <c r="J61" s="10">
        <f t="shared" si="6"/>
        <v>69</v>
      </c>
      <c r="K61" s="11">
        <f t="shared" si="7"/>
        <v>122</v>
      </c>
      <c r="L61" s="10">
        <f t="shared" si="8"/>
        <v>192</v>
      </c>
      <c r="M61" s="10">
        <f t="shared" si="9"/>
        <v>69</v>
      </c>
      <c r="N61" s="11">
        <f t="shared" si="10"/>
        <v>123</v>
      </c>
      <c r="O61" s="10">
        <f t="shared" si="11"/>
        <v>195</v>
      </c>
      <c r="P61" s="10">
        <f t="shared" si="12"/>
        <v>70</v>
      </c>
      <c r="Q61" s="12">
        <f t="shared" si="13"/>
        <v>125</v>
      </c>
    </row>
    <row r="62" spans="2:17">
      <c r="B62" s="18">
        <v>40</v>
      </c>
      <c r="C62" s="14" t="s">
        <v>67</v>
      </c>
      <c r="D62" s="14"/>
      <c r="E62" s="12">
        <v>190</v>
      </c>
      <c r="F62" s="10">
        <f t="shared" si="3"/>
        <v>70</v>
      </c>
      <c r="G62" s="11">
        <f t="shared" si="4"/>
        <v>120</v>
      </c>
      <c r="H62" s="10">
        <f t="shared" si="2"/>
        <v>89.171999999999997</v>
      </c>
      <c r="I62" s="10">
        <f t="shared" si="5"/>
        <v>191</v>
      </c>
      <c r="J62" s="10">
        <f t="shared" si="6"/>
        <v>69</v>
      </c>
      <c r="K62" s="11">
        <f t="shared" si="7"/>
        <v>122</v>
      </c>
      <c r="L62" s="10">
        <f t="shared" si="8"/>
        <v>192</v>
      </c>
      <c r="M62" s="10">
        <f t="shared" si="9"/>
        <v>69</v>
      </c>
      <c r="N62" s="11">
        <f t="shared" si="10"/>
        <v>123</v>
      </c>
      <c r="O62" s="10">
        <f t="shared" si="11"/>
        <v>195</v>
      </c>
      <c r="P62" s="10">
        <f t="shared" si="12"/>
        <v>70</v>
      </c>
      <c r="Q62" s="12">
        <f t="shared" si="13"/>
        <v>125</v>
      </c>
    </row>
    <row r="63" spans="2:17">
      <c r="B63" s="18">
        <v>41</v>
      </c>
      <c r="C63" s="14" t="s">
        <v>68</v>
      </c>
      <c r="D63" s="14"/>
      <c r="E63" s="12">
        <v>190</v>
      </c>
      <c r="F63" s="10">
        <f t="shared" si="3"/>
        <v>70</v>
      </c>
      <c r="G63" s="11">
        <f t="shared" si="4"/>
        <v>120</v>
      </c>
      <c r="H63" s="10">
        <f t="shared" si="2"/>
        <v>89.171999999999997</v>
      </c>
      <c r="I63" s="10">
        <f t="shared" si="5"/>
        <v>191</v>
      </c>
      <c r="J63" s="10">
        <f t="shared" si="6"/>
        <v>69</v>
      </c>
      <c r="K63" s="11">
        <f t="shared" si="7"/>
        <v>122</v>
      </c>
      <c r="L63" s="10">
        <f t="shared" si="8"/>
        <v>192</v>
      </c>
      <c r="M63" s="10">
        <f t="shared" si="9"/>
        <v>69</v>
      </c>
      <c r="N63" s="11">
        <f t="shared" si="10"/>
        <v>123</v>
      </c>
      <c r="O63" s="10">
        <f t="shared" si="11"/>
        <v>195</v>
      </c>
      <c r="P63" s="10">
        <f t="shared" si="12"/>
        <v>70</v>
      </c>
      <c r="Q63" s="12">
        <f t="shared" si="13"/>
        <v>125</v>
      </c>
    </row>
    <row r="64" spans="2:17">
      <c r="B64" s="18">
        <v>42</v>
      </c>
      <c r="C64" s="14" t="s">
        <v>69</v>
      </c>
      <c r="D64" s="14"/>
      <c r="E64" s="12">
        <v>190</v>
      </c>
      <c r="F64" s="10">
        <f t="shared" si="3"/>
        <v>70</v>
      </c>
      <c r="G64" s="11">
        <f t="shared" si="4"/>
        <v>120</v>
      </c>
      <c r="H64" s="10">
        <f t="shared" si="2"/>
        <v>89.171999999999997</v>
      </c>
      <c r="I64" s="10">
        <f t="shared" si="5"/>
        <v>191</v>
      </c>
      <c r="J64" s="10">
        <f t="shared" si="6"/>
        <v>69</v>
      </c>
      <c r="K64" s="11">
        <f t="shared" si="7"/>
        <v>122</v>
      </c>
      <c r="L64" s="10">
        <f t="shared" si="8"/>
        <v>192</v>
      </c>
      <c r="M64" s="10">
        <f t="shared" si="9"/>
        <v>69</v>
      </c>
      <c r="N64" s="11">
        <f t="shared" si="10"/>
        <v>123</v>
      </c>
      <c r="O64" s="10">
        <f t="shared" si="11"/>
        <v>195</v>
      </c>
      <c r="P64" s="10">
        <f t="shared" si="12"/>
        <v>70</v>
      </c>
      <c r="Q64" s="12">
        <f t="shared" si="13"/>
        <v>125</v>
      </c>
    </row>
    <row r="65" spans="2:17">
      <c r="B65" s="18">
        <v>43</v>
      </c>
      <c r="C65" s="14" t="s">
        <v>70</v>
      </c>
      <c r="D65" s="14"/>
      <c r="E65" s="12">
        <v>190</v>
      </c>
      <c r="F65" s="10">
        <f t="shared" si="3"/>
        <v>70</v>
      </c>
      <c r="G65" s="11">
        <f t="shared" si="4"/>
        <v>120</v>
      </c>
      <c r="H65" s="10">
        <f t="shared" si="2"/>
        <v>89.171999999999997</v>
      </c>
      <c r="I65" s="10">
        <f t="shared" si="5"/>
        <v>191</v>
      </c>
      <c r="J65" s="10">
        <f t="shared" si="6"/>
        <v>69</v>
      </c>
      <c r="K65" s="11">
        <f t="shared" si="7"/>
        <v>122</v>
      </c>
      <c r="L65" s="10">
        <f t="shared" si="8"/>
        <v>192</v>
      </c>
      <c r="M65" s="10">
        <f t="shared" si="9"/>
        <v>69</v>
      </c>
      <c r="N65" s="11">
        <f t="shared" si="10"/>
        <v>123</v>
      </c>
      <c r="O65" s="10">
        <f t="shared" si="11"/>
        <v>195</v>
      </c>
      <c r="P65" s="10">
        <f t="shared" si="12"/>
        <v>70</v>
      </c>
      <c r="Q65" s="12">
        <f t="shared" si="13"/>
        <v>125</v>
      </c>
    </row>
    <row r="66" spans="2:17">
      <c r="B66" s="18">
        <v>44</v>
      </c>
      <c r="C66" s="9" t="s">
        <v>71</v>
      </c>
      <c r="D66" s="9"/>
      <c r="E66" s="12">
        <v>190</v>
      </c>
      <c r="F66" s="10">
        <f t="shared" si="3"/>
        <v>70</v>
      </c>
      <c r="G66" s="11">
        <f t="shared" si="4"/>
        <v>120</v>
      </c>
      <c r="H66" s="10">
        <f t="shared" si="2"/>
        <v>89.171999999999997</v>
      </c>
      <c r="I66" s="10">
        <f t="shared" si="5"/>
        <v>191</v>
      </c>
      <c r="J66" s="10">
        <f t="shared" si="6"/>
        <v>69</v>
      </c>
      <c r="K66" s="11">
        <f t="shared" si="7"/>
        <v>122</v>
      </c>
      <c r="L66" s="10">
        <f t="shared" si="8"/>
        <v>192</v>
      </c>
      <c r="M66" s="10">
        <f t="shared" si="9"/>
        <v>69</v>
      </c>
      <c r="N66" s="11">
        <f t="shared" si="10"/>
        <v>123</v>
      </c>
      <c r="O66" s="10">
        <f t="shared" si="11"/>
        <v>195</v>
      </c>
      <c r="P66" s="10">
        <f t="shared" si="12"/>
        <v>70</v>
      </c>
      <c r="Q66" s="12">
        <f t="shared" si="13"/>
        <v>125</v>
      </c>
    </row>
    <row r="67" spans="2:17">
      <c r="B67" s="18">
        <v>45</v>
      </c>
      <c r="C67" s="14" t="s">
        <v>72</v>
      </c>
      <c r="D67" s="14"/>
      <c r="E67" s="12">
        <v>190</v>
      </c>
      <c r="F67" s="10">
        <f t="shared" si="3"/>
        <v>70</v>
      </c>
      <c r="G67" s="11">
        <f t="shared" si="4"/>
        <v>120</v>
      </c>
      <c r="H67" s="10">
        <f t="shared" si="2"/>
        <v>89.171999999999997</v>
      </c>
      <c r="I67" s="10">
        <f t="shared" si="5"/>
        <v>191</v>
      </c>
      <c r="J67" s="10">
        <f t="shared" si="6"/>
        <v>69</v>
      </c>
      <c r="K67" s="11">
        <f t="shared" si="7"/>
        <v>122</v>
      </c>
      <c r="L67" s="10">
        <f t="shared" si="8"/>
        <v>192</v>
      </c>
      <c r="M67" s="10">
        <f t="shared" si="9"/>
        <v>69</v>
      </c>
      <c r="N67" s="11">
        <f t="shared" si="10"/>
        <v>123</v>
      </c>
      <c r="O67" s="10">
        <f t="shared" si="11"/>
        <v>195</v>
      </c>
      <c r="P67" s="10">
        <f t="shared" si="12"/>
        <v>70</v>
      </c>
      <c r="Q67" s="12">
        <f t="shared" si="13"/>
        <v>125</v>
      </c>
    </row>
    <row r="68" spans="2:17">
      <c r="B68" s="18">
        <v>46</v>
      </c>
      <c r="C68" s="14" t="s">
        <v>73</v>
      </c>
      <c r="D68" s="14"/>
      <c r="E68" s="12">
        <v>190</v>
      </c>
      <c r="F68" s="10">
        <f t="shared" si="3"/>
        <v>70</v>
      </c>
      <c r="G68" s="11">
        <f t="shared" si="4"/>
        <v>120</v>
      </c>
      <c r="H68" s="10">
        <f t="shared" si="2"/>
        <v>89.171999999999997</v>
      </c>
      <c r="I68" s="10">
        <f t="shared" si="5"/>
        <v>191</v>
      </c>
      <c r="J68" s="10">
        <f t="shared" si="6"/>
        <v>69</v>
      </c>
      <c r="K68" s="11">
        <f t="shared" si="7"/>
        <v>122</v>
      </c>
      <c r="L68" s="10">
        <f t="shared" si="8"/>
        <v>192</v>
      </c>
      <c r="M68" s="10">
        <f t="shared" si="9"/>
        <v>69</v>
      </c>
      <c r="N68" s="11">
        <f t="shared" si="10"/>
        <v>123</v>
      </c>
      <c r="O68" s="10">
        <f t="shared" si="11"/>
        <v>195</v>
      </c>
      <c r="P68" s="10">
        <f t="shared" si="12"/>
        <v>70</v>
      </c>
      <c r="Q68" s="12">
        <f t="shared" si="13"/>
        <v>125</v>
      </c>
    </row>
    <row r="69" spans="2:17">
      <c r="B69" s="18">
        <v>47</v>
      </c>
      <c r="C69" s="14" t="s">
        <v>74</v>
      </c>
      <c r="D69" s="14"/>
      <c r="E69" s="12">
        <v>190</v>
      </c>
      <c r="F69" s="10">
        <f t="shared" si="3"/>
        <v>70</v>
      </c>
      <c r="G69" s="11">
        <f t="shared" si="4"/>
        <v>120</v>
      </c>
      <c r="H69" s="10">
        <f t="shared" si="2"/>
        <v>89.171999999999997</v>
      </c>
      <c r="I69" s="10">
        <f t="shared" si="5"/>
        <v>191</v>
      </c>
      <c r="J69" s="10">
        <f t="shared" si="6"/>
        <v>69</v>
      </c>
      <c r="K69" s="11">
        <f t="shared" si="7"/>
        <v>122</v>
      </c>
      <c r="L69" s="10">
        <f t="shared" si="8"/>
        <v>192</v>
      </c>
      <c r="M69" s="10">
        <f t="shared" si="9"/>
        <v>69</v>
      </c>
      <c r="N69" s="11">
        <f t="shared" si="10"/>
        <v>123</v>
      </c>
      <c r="O69" s="10">
        <f t="shared" si="11"/>
        <v>195</v>
      </c>
      <c r="P69" s="10">
        <f t="shared" si="12"/>
        <v>70</v>
      </c>
      <c r="Q69" s="12">
        <f t="shared" si="13"/>
        <v>125</v>
      </c>
    </row>
    <row r="70" spans="2:17">
      <c r="B70" s="18">
        <v>48</v>
      </c>
      <c r="C70" s="14" t="s">
        <v>75</v>
      </c>
      <c r="D70" s="14"/>
      <c r="E70" s="12">
        <v>190</v>
      </c>
      <c r="F70" s="10">
        <f t="shared" si="3"/>
        <v>70</v>
      </c>
      <c r="G70" s="11">
        <f t="shared" si="4"/>
        <v>120</v>
      </c>
      <c r="H70" s="10">
        <f t="shared" si="2"/>
        <v>89.171999999999997</v>
      </c>
      <c r="I70" s="10">
        <f t="shared" si="5"/>
        <v>191</v>
      </c>
      <c r="J70" s="10">
        <f t="shared" si="6"/>
        <v>69</v>
      </c>
      <c r="K70" s="11">
        <f t="shared" si="7"/>
        <v>122</v>
      </c>
      <c r="L70" s="10">
        <f t="shared" si="8"/>
        <v>192</v>
      </c>
      <c r="M70" s="10">
        <f t="shared" si="9"/>
        <v>69</v>
      </c>
      <c r="N70" s="11">
        <f t="shared" si="10"/>
        <v>123</v>
      </c>
      <c r="O70" s="10">
        <f t="shared" si="11"/>
        <v>195</v>
      </c>
      <c r="P70" s="10">
        <f t="shared" si="12"/>
        <v>70</v>
      </c>
      <c r="Q70" s="12">
        <f t="shared" si="13"/>
        <v>125</v>
      </c>
    </row>
    <row r="71" spans="2:17">
      <c r="B71" s="18">
        <v>49</v>
      </c>
      <c r="C71" s="9" t="s">
        <v>76</v>
      </c>
      <c r="D71" s="14"/>
      <c r="E71" s="12">
        <v>190</v>
      </c>
      <c r="F71" s="10">
        <f t="shared" si="3"/>
        <v>70</v>
      </c>
      <c r="G71" s="11">
        <f t="shared" si="4"/>
        <v>120</v>
      </c>
      <c r="H71" s="10">
        <f t="shared" si="2"/>
        <v>89.171999999999997</v>
      </c>
      <c r="I71" s="10">
        <f t="shared" si="5"/>
        <v>191</v>
      </c>
      <c r="J71" s="10">
        <f t="shared" si="6"/>
        <v>69</v>
      </c>
      <c r="K71" s="11">
        <f t="shared" si="7"/>
        <v>122</v>
      </c>
      <c r="L71" s="10">
        <f t="shared" si="8"/>
        <v>192</v>
      </c>
      <c r="M71" s="10">
        <f t="shared" si="9"/>
        <v>69</v>
      </c>
      <c r="N71" s="11">
        <f t="shared" si="10"/>
        <v>123</v>
      </c>
      <c r="O71" s="10">
        <f t="shared" si="11"/>
        <v>195</v>
      </c>
      <c r="P71" s="10">
        <f t="shared" si="12"/>
        <v>70</v>
      </c>
      <c r="Q71" s="12">
        <f t="shared" si="13"/>
        <v>125</v>
      </c>
    </row>
    <row r="72" spans="2:17">
      <c r="B72" s="18">
        <v>50</v>
      </c>
      <c r="C72" s="9" t="s">
        <v>77</v>
      </c>
      <c r="D72" s="14"/>
      <c r="E72" s="12">
        <v>190</v>
      </c>
      <c r="F72" s="10">
        <f t="shared" si="3"/>
        <v>70</v>
      </c>
      <c r="G72" s="11">
        <f t="shared" si="4"/>
        <v>120</v>
      </c>
      <c r="H72" s="10">
        <f t="shared" si="2"/>
        <v>89.171999999999997</v>
      </c>
      <c r="I72" s="10">
        <f t="shared" si="5"/>
        <v>191</v>
      </c>
      <c r="J72" s="10">
        <f t="shared" si="6"/>
        <v>69</v>
      </c>
      <c r="K72" s="11">
        <f t="shared" si="7"/>
        <v>122</v>
      </c>
      <c r="L72" s="10">
        <f t="shared" si="8"/>
        <v>192</v>
      </c>
      <c r="M72" s="10">
        <f t="shared" si="9"/>
        <v>69</v>
      </c>
      <c r="N72" s="11">
        <f t="shared" si="10"/>
        <v>123</v>
      </c>
      <c r="O72" s="10">
        <f t="shared" si="11"/>
        <v>195</v>
      </c>
      <c r="P72" s="10">
        <f t="shared" si="12"/>
        <v>70</v>
      </c>
      <c r="Q72" s="12">
        <f t="shared" si="13"/>
        <v>125</v>
      </c>
    </row>
    <row r="73" spans="2:17">
      <c r="B73" s="18">
        <v>51</v>
      </c>
      <c r="C73" s="14" t="s">
        <v>78</v>
      </c>
      <c r="D73" s="14"/>
      <c r="E73" s="12">
        <v>190</v>
      </c>
      <c r="F73" s="10">
        <f t="shared" si="3"/>
        <v>70</v>
      </c>
      <c r="G73" s="11">
        <f t="shared" si="4"/>
        <v>120</v>
      </c>
      <c r="H73" s="10">
        <f t="shared" si="2"/>
        <v>89.171999999999997</v>
      </c>
      <c r="I73" s="10">
        <f t="shared" si="5"/>
        <v>191</v>
      </c>
      <c r="J73" s="10">
        <f t="shared" si="6"/>
        <v>69</v>
      </c>
      <c r="K73" s="11">
        <f t="shared" si="7"/>
        <v>122</v>
      </c>
      <c r="L73" s="10">
        <f t="shared" si="8"/>
        <v>192</v>
      </c>
      <c r="M73" s="10">
        <f t="shared" si="9"/>
        <v>69</v>
      </c>
      <c r="N73" s="11">
        <f t="shared" si="10"/>
        <v>123</v>
      </c>
      <c r="O73" s="10">
        <f t="shared" si="11"/>
        <v>195</v>
      </c>
      <c r="P73" s="10">
        <f t="shared" si="12"/>
        <v>70</v>
      </c>
      <c r="Q73" s="12">
        <f t="shared" si="13"/>
        <v>125</v>
      </c>
    </row>
    <row r="74" spans="2:17">
      <c r="B74" s="18">
        <v>52</v>
      </c>
      <c r="C74" s="14" t="s">
        <v>79</v>
      </c>
      <c r="D74" s="14"/>
      <c r="E74" s="12">
        <v>190</v>
      </c>
      <c r="F74" s="10">
        <f t="shared" si="3"/>
        <v>70</v>
      </c>
      <c r="G74" s="11">
        <f t="shared" si="4"/>
        <v>120</v>
      </c>
      <c r="H74" s="10">
        <f t="shared" si="2"/>
        <v>89.171999999999997</v>
      </c>
      <c r="I74" s="10">
        <f t="shared" si="5"/>
        <v>191</v>
      </c>
      <c r="J74" s="10">
        <f t="shared" si="6"/>
        <v>69</v>
      </c>
      <c r="K74" s="11">
        <f t="shared" si="7"/>
        <v>122</v>
      </c>
      <c r="L74" s="10">
        <f t="shared" si="8"/>
        <v>192</v>
      </c>
      <c r="M74" s="10">
        <f t="shared" si="9"/>
        <v>69</v>
      </c>
      <c r="N74" s="11">
        <f t="shared" si="10"/>
        <v>123</v>
      </c>
      <c r="O74" s="10">
        <f t="shared" si="11"/>
        <v>195</v>
      </c>
      <c r="P74" s="10">
        <f t="shared" si="12"/>
        <v>70</v>
      </c>
      <c r="Q74" s="12">
        <f t="shared" si="13"/>
        <v>125</v>
      </c>
    </row>
    <row r="75" spans="2:17">
      <c r="B75" s="18">
        <v>53</v>
      </c>
      <c r="C75" s="14" t="s">
        <v>80</v>
      </c>
      <c r="D75" s="14"/>
      <c r="E75" s="12">
        <v>190</v>
      </c>
      <c r="F75" s="10">
        <f t="shared" si="3"/>
        <v>70</v>
      </c>
      <c r="G75" s="11">
        <f t="shared" si="4"/>
        <v>120</v>
      </c>
      <c r="H75" s="10">
        <f t="shared" si="2"/>
        <v>89.171999999999997</v>
      </c>
      <c r="I75" s="10">
        <f t="shared" si="5"/>
        <v>191</v>
      </c>
      <c r="J75" s="10">
        <f t="shared" si="6"/>
        <v>69</v>
      </c>
      <c r="K75" s="11">
        <f t="shared" si="7"/>
        <v>122</v>
      </c>
      <c r="L75" s="10">
        <f t="shared" si="8"/>
        <v>192</v>
      </c>
      <c r="M75" s="10">
        <f t="shared" si="9"/>
        <v>69</v>
      </c>
      <c r="N75" s="11">
        <f t="shared" si="10"/>
        <v>123</v>
      </c>
      <c r="O75" s="10">
        <f t="shared" si="11"/>
        <v>195</v>
      </c>
      <c r="P75" s="10">
        <f t="shared" si="12"/>
        <v>70</v>
      </c>
      <c r="Q75" s="12">
        <f t="shared" si="13"/>
        <v>125</v>
      </c>
    </row>
    <row r="76" spans="2:17">
      <c r="B76" s="18">
        <v>54</v>
      </c>
      <c r="C76" s="14" t="s">
        <v>81</v>
      </c>
      <c r="D76" s="14"/>
      <c r="E76" s="12">
        <v>190</v>
      </c>
      <c r="F76" s="10">
        <f t="shared" si="3"/>
        <v>70</v>
      </c>
      <c r="G76" s="11">
        <f t="shared" si="4"/>
        <v>120</v>
      </c>
      <c r="H76" s="10">
        <f t="shared" si="2"/>
        <v>89.171999999999997</v>
      </c>
      <c r="I76" s="10">
        <f t="shared" si="5"/>
        <v>191</v>
      </c>
      <c r="J76" s="10">
        <f t="shared" si="6"/>
        <v>69</v>
      </c>
      <c r="K76" s="11">
        <f t="shared" si="7"/>
        <v>122</v>
      </c>
      <c r="L76" s="10">
        <f t="shared" si="8"/>
        <v>192</v>
      </c>
      <c r="M76" s="10">
        <f t="shared" si="9"/>
        <v>69</v>
      </c>
      <c r="N76" s="11">
        <f t="shared" si="10"/>
        <v>123</v>
      </c>
      <c r="O76" s="10">
        <f t="shared" si="11"/>
        <v>195</v>
      </c>
      <c r="P76" s="10">
        <f t="shared" si="12"/>
        <v>70</v>
      </c>
      <c r="Q76" s="12">
        <f t="shared" si="13"/>
        <v>125</v>
      </c>
    </row>
    <row r="77" spans="2:17">
      <c r="B77" s="18">
        <v>55</v>
      </c>
      <c r="C77" s="14" t="s">
        <v>82</v>
      </c>
      <c r="D77" s="14"/>
      <c r="E77" s="12">
        <v>190</v>
      </c>
      <c r="F77" s="10">
        <f t="shared" si="3"/>
        <v>70</v>
      </c>
      <c r="G77" s="11">
        <f t="shared" si="4"/>
        <v>120</v>
      </c>
      <c r="H77" s="10">
        <f t="shared" si="2"/>
        <v>89.171999999999997</v>
      </c>
      <c r="I77" s="10">
        <f t="shared" si="5"/>
        <v>191</v>
      </c>
      <c r="J77" s="10">
        <f t="shared" si="6"/>
        <v>69</v>
      </c>
      <c r="K77" s="11">
        <f t="shared" si="7"/>
        <v>122</v>
      </c>
      <c r="L77" s="10">
        <f t="shared" si="8"/>
        <v>192</v>
      </c>
      <c r="M77" s="10">
        <f t="shared" si="9"/>
        <v>69</v>
      </c>
      <c r="N77" s="11">
        <f t="shared" si="10"/>
        <v>123</v>
      </c>
      <c r="O77" s="10">
        <f t="shared" si="11"/>
        <v>195</v>
      </c>
      <c r="P77" s="10">
        <f t="shared" si="12"/>
        <v>70</v>
      </c>
      <c r="Q77" s="12">
        <f t="shared" si="13"/>
        <v>125</v>
      </c>
    </row>
    <row r="78" spans="2:17">
      <c r="B78" s="18">
        <v>56</v>
      </c>
      <c r="C78" s="14" t="s">
        <v>83</v>
      </c>
      <c r="D78" s="14"/>
      <c r="E78" s="12">
        <v>190</v>
      </c>
      <c r="F78" s="10">
        <f t="shared" si="3"/>
        <v>70</v>
      </c>
      <c r="G78" s="11">
        <f t="shared" si="4"/>
        <v>120</v>
      </c>
      <c r="H78" s="10">
        <f t="shared" si="2"/>
        <v>89.171999999999997</v>
      </c>
      <c r="I78" s="10">
        <f t="shared" si="5"/>
        <v>191</v>
      </c>
      <c r="J78" s="10">
        <f t="shared" si="6"/>
        <v>69</v>
      </c>
      <c r="K78" s="11">
        <f t="shared" si="7"/>
        <v>122</v>
      </c>
      <c r="L78" s="10">
        <f t="shared" si="8"/>
        <v>192</v>
      </c>
      <c r="M78" s="10">
        <f t="shared" si="9"/>
        <v>69</v>
      </c>
      <c r="N78" s="11">
        <f t="shared" si="10"/>
        <v>123</v>
      </c>
      <c r="O78" s="10">
        <f t="shared" si="11"/>
        <v>195</v>
      </c>
      <c r="P78" s="10">
        <f t="shared" si="12"/>
        <v>70</v>
      </c>
      <c r="Q78" s="12">
        <f t="shared" si="13"/>
        <v>125</v>
      </c>
    </row>
    <row r="79" spans="2:17">
      <c r="B79" s="18">
        <v>57</v>
      </c>
      <c r="C79" s="14" t="s">
        <v>84</v>
      </c>
      <c r="D79" s="14"/>
      <c r="E79" s="12">
        <v>200</v>
      </c>
      <c r="F79" s="10">
        <f t="shared" si="3"/>
        <v>73</v>
      </c>
      <c r="G79" s="11">
        <f t="shared" si="4"/>
        <v>127</v>
      </c>
      <c r="H79" s="10">
        <f t="shared" si="2"/>
        <v>94.373699999999999</v>
      </c>
      <c r="I79" s="10">
        <f t="shared" si="5"/>
        <v>202</v>
      </c>
      <c r="J79" s="10">
        <f t="shared" si="6"/>
        <v>73</v>
      </c>
      <c r="K79" s="11">
        <f t="shared" si="7"/>
        <v>129</v>
      </c>
      <c r="L79" s="10">
        <f t="shared" si="8"/>
        <v>202</v>
      </c>
      <c r="M79" s="10">
        <f t="shared" si="9"/>
        <v>73</v>
      </c>
      <c r="N79" s="11">
        <f t="shared" si="10"/>
        <v>129</v>
      </c>
      <c r="O79" s="10">
        <f t="shared" si="11"/>
        <v>205</v>
      </c>
      <c r="P79" s="10">
        <f t="shared" si="12"/>
        <v>73</v>
      </c>
      <c r="Q79" s="12">
        <f t="shared" si="13"/>
        <v>132</v>
      </c>
    </row>
    <row r="80" spans="2:17">
      <c r="B80" s="18">
        <v>58</v>
      </c>
      <c r="C80" s="14" t="s">
        <v>85</v>
      </c>
      <c r="D80" s="14"/>
      <c r="E80" s="12">
        <v>190</v>
      </c>
      <c r="F80" s="10">
        <f t="shared" si="3"/>
        <v>70</v>
      </c>
      <c r="G80" s="11">
        <f t="shared" si="4"/>
        <v>120</v>
      </c>
      <c r="H80" s="10">
        <f t="shared" si="2"/>
        <v>89.171999999999997</v>
      </c>
      <c r="I80" s="10">
        <f t="shared" si="5"/>
        <v>191</v>
      </c>
      <c r="J80" s="10">
        <f t="shared" si="6"/>
        <v>69</v>
      </c>
      <c r="K80" s="11">
        <f t="shared" si="7"/>
        <v>122</v>
      </c>
      <c r="L80" s="10">
        <f t="shared" si="8"/>
        <v>192</v>
      </c>
      <c r="M80" s="10">
        <f t="shared" si="9"/>
        <v>69</v>
      </c>
      <c r="N80" s="11">
        <f t="shared" si="10"/>
        <v>123</v>
      </c>
      <c r="O80" s="10">
        <f t="shared" si="11"/>
        <v>195</v>
      </c>
      <c r="P80" s="10">
        <f t="shared" si="12"/>
        <v>70</v>
      </c>
      <c r="Q80" s="12">
        <f t="shared" si="13"/>
        <v>125</v>
      </c>
    </row>
    <row r="81" spans="2:17">
      <c r="B81" s="18">
        <v>59</v>
      </c>
      <c r="C81" s="14" t="s">
        <v>86</v>
      </c>
      <c r="D81" s="14"/>
      <c r="E81" s="12">
        <v>190</v>
      </c>
      <c r="F81" s="10">
        <f t="shared" si="3"/>
        <v>70</v>
      </c>
      <c r="G81" s="11">
        <f t="shared" si="4"/>
        <v>120</v>
      </c>
      <c r="H81" s="10">
        <f t="shared" si="2"/>
        <v>89.171999999999997</v>
      </c>
      <c r="I81" s="10">
        <f t="shared" si="5"/>
        <v>191</v>
      </c>
      <c r="J81" s="10">
        <f t="shared" si="6"/>
        <v>69</v>
      </c>
      <c r="K81" s="11">
        <f t="shared" si="7"/>
        <v>122</v>
      </c>
      <c r="L81" s="10">
        <f t="shared" si="8"/>
        <v>192</v>
      </c>
      <c r="M81" s="10">
        <f t="shared" si="9"/>
        <v>69</v>
      </c>
      <c r="N81" s="11">
        <f t="shared" si="10"/>
        <v>123</v>
      </c>
      <c r="O81" s="10">
        <f t="shared" si="11"/>
        <v>195</v>
      </c>
      <c r="P81" s="10">
        <f t="shared" si="12"/>
        <v>70</v>
      </c>
      <c r="Q81" s="12">
        <f t="shared" si="13"/>
        <v>125</v>
      </c>
    </row>
    <row r="82" spans="2:17">
      <c r="B82" s="18">
        <v>60</v>
      </c>
      <c r="C82" s="14" t="s">
        <v>87</v>
      </c>
      <c r="D82" s="14"/>
      <c r="E82" s="12">
        <v>210</v>
      </c>
      <c r="F82" s="10">
        <f t="shared" si="3"/>
        <v>77</v>
      </c>
      <c r="G82" s="11">
        <f t="shared" si="4"/>
        <v>133</v>
      </c>
      <c r="H82" s="10">
        <f t="shared" si="2"/>
        <v>98.832300000000004</v>
      </c>
      <c r="I82" s="10">
        <f t="shared" si="5"/>
        <v>212</v>
      </c>
      <c r="J82" s="10">
        <f t="shared" si="6"/>
        <v>77</v>
      </c>
      <c r="K82" s="11">
        <f t="shared" si="7"/>
        <v>135</v>
      </c>
      <c r="L82" s="10">
        <f t="shared" si="8"/>
        <v>212</v>
      </c>
      <c r="M82" s="10">
        <f t="shared" si="9"/>
        <v>77</v>
      </c>
      <c r="N82" s="11">
        <f t="shared" si="10"/>
        <v>135</v>
      </c>
      <c r="O82" s="10">
        <f t="shared" si="11"/>
        <v>215</v>
      </c>
      <c r="P82" s="10">
        <f t="shared" si="12"/>
        <v>77</v>
      </c>
      <c r="Q82" s="12">
        <f t="shared" si="13"/>
        <v>138</v>
      </c>
    </row>
    <row r="83" spans="2:17">
      <c r="B83" s="18">
        <v>61</v>
      </c>
      <c r="C83" s="14" t="s">
        <v>88</v>
      </c>
      <c r="D83" s="14"/>
      <c r="E83" s="12">
        <v>190</v>
      </c>
      <c r="F83" s="10">
        <f t="shared" si="3"/>
        <v>70</v>
      </c>
      <c r="G83" s="11">
        <f t="shared" si="4"/>
        <v>120</v>
      </c>
      <c r="H83" s="10">
        <f t="shared" si="2"/>
        <v>89.171999999999997</v>
      </c>
      <c r="I83" s="10">
        <f t="shared" si="5"/>
        <v>191</v>
      </c>
      <c r="J83" s="10">
        <f t="shared" si="6"/>
        <v>69</v>
      </c>
      <c r="K83" s="11">
        <f t="shared" si="7"/>
        <v>122</v>
      </c>
      <c r="L83" s="10">
        <f t="shared" si="8"/>
        <v>192</v>
      </c>
      <c r="M83" s="10">
        <f t="shared" si="9"/>
        <v>69</v>
      </c>
      <c r="N83" s="11">
        <f t="shared" si="10"/>
        <v>123</v>
      </c>
      <c r="O83" s="10">
        <f t="shared" si="11"/>
        <v>195</v>
      </c>
      <c r="P83" s="10">
        <f t="shared" si="12"/>
        <v>70</v>
      </c>
      <c r="Q83" s="12">
        <f t="shared" si="13"/>
        <v>125</v>
      </c>
    </row>
    <row r="84" spans="2:17">
      <c r="B84" s="18">
        <v>62</v>
      </c>
      <c r="C84" s="14" t="s">
        <v>89</v>
      </c>
      <c r="D84" s="14"/>
      <c r="E84" s="12">
        <v>190</v>
      </c>
      <c r="F84" s="10">
        <f t="shared" si="3"/>
        <v>70</v>
      </c>
      <c r="G84" s="11">
        <f t="shared" si="4"/>
        <v>120</v>
      </c>
      <c r="H84" s="10">
        <f t="shared" si="2"/>
        <v>89.171999999999997</v>
      </c>
      <c r="I84" s="10">
        <f t="shared" si="5"/>
        <v>191</v>
      </c>
      <c r="J84" s="10">
        <f t="shared" si="6"/>
        <v>69</v>
      </c>
      <c r="K84" s="11">
        <f t="shared" si="7"/>
        <v>122</v>
      </c>
      <c r="L84" s="10">
        <f t="shared" si="8"/>
        <v>192</v>
      </c>
      <c r="M84" s="10">
        <f t="shared" si="9"/>
        <v>69</v>
      </c>
      <c r="N84" s="11">
        <f t="shared" si="10"/>
        <v>123</v>
      </c>
      <c r="O84" s="10">
        <f t="shared" si="11"/>
        <v>195</v>
      </c>
      <c r="P84" s="10">
        <f t="shared" si="12"/>
        <v>70</v>
      </c>
      <c r="Q84" s="12">
        <f t="shared" si="13"/>
        <v>125</v>
      </c>
    </row>
    <row r="85" spans="2:17">
      <c r="B85" s="18">
        <v>63</v>
      </c>
      <c r="C85" s="14" t="s">
        <v>90</v>
      </c>
      <c r="D85" s="14"/>
      <c r="E85" s="12">
        <v>190</v>
      </c>
      <c r="F85" s="10">
        <f t="shared" si="3"/>
        <v>70</v>
      </c>
      <c r="G85" s="11">
        <f t="shared" si="4"/>
        <v>120</v>
      </c>
      <c r="H85" s="10">
        <f t="shared" si="2"/>
        <v>89.171999999999997</v>
      </c>
      <c r="I85" s="10">
        <f t="shared" si="5"/>
        <v>191</v>
      </c>
      <c r="J85" s="10">
        <f t="shared" si="6"/>
        <v>69</v>
      </c>
      <c r="K85" s="11">
        <f t="shared" si="7"/>
        <v>122</v>
      </c>
      <c r="L85" s="10">
        <f t="shared" si="8"/>
        <v>192</v>
      </c>
      <c r="M85" s="10">
        <f t="shared" si="9"/>
        <v>69</v>
      </c>
      <c r="N85" s="11">
        <f t="shared" si="10"/>
        <v>123</v>
      </c>
      <c r="O85" s="10">
        <f t="shared" si="11"/>
        <v>195</v>
      </c>
      <c r="P85" s="10">
        <f t="shared" si="12"/>
        <v>70</v>
      </c>
      <c r="Q85" s="12">
        <f t="shared" si="13"/>
        <v>125</v>
      </c>
    </row>
    <row r="86" spans="2:17">
      <c r="B86" s="18">
        <v>64</v>
      </c>
      <c r="C86" s="14" t="s">
        <v>91</v>
      </c>
      <c r="D86" s="14"/>
      <c r="E86" s="12">
        <v>190</v>
      </c>
      <c r="F86" s="10">
        <f t="shared" si="3"/>
        <v>70</v>
      </c>
      <c r="G86" s="11">
        <f t="shared" si="4"/>
        <v>120</v>
      </c>
      <c r="H86" s="10">
        <f t="shared" si="2"/>
        <v>89.171999999999997</v>
      </c>
      <c r="I86" s="10">
        <f t="shared" si="5"/>
        <v>191</v>
      </c>
      <c r="J86" s="10">
        <f t="shared" si="6"/>
        <v>69</v>
      </c>
      <c r="K86" s="11">
        <f t="shared" si="7"/>
        <v>122</v>
      </c>
      <c r="L86" s="10">
        <f t="shared" si="8"/>
        <v>192</v>
      </c>
      <c r="M86" s="10">
        <f t="shared" si="9"/>
        <v>69</v>
      </c>
      <c r="N86" s="11">
        <f t="shared" si="10"/>
        <v>123</v>
      </c>
      <c r="O86" s="10">
        <f t="shared" si="11"/>
        <v>195</v>
      </c>
      <c r="P86" s="10">
        <f t="shared" si="12"/>
        <v>70</v>
      </c>
      <c r="Q86" s="12">
        <f t="shared" si="13"/>
        <v>125</v>
      </c>
    </row>
    <row r="87" spans="2:17">
      <c r="B87" s="18">
        <v>65</v>
      </c>
      <c r="C87" s="14" t="s">
        <v>92</v>
      </c>
      <c r="D87" s="14"/>
      <c r="E87" s="12">
        <v>190</v>
      </c>
      <c r="F87" s="10">
        <f t="shared" si="3"/>
        <v>70</v>
      </c>
      <c r="G87" s="11">
        <f t="shared" si="4"/>
        <v>120</v>
      </c>
      <c r="H87" s="10">
        <f t="shared" ref="H87:H90" si="14">G87-G87*25.69/100</f>
        <v>89.171999999999997</v>
      </c>
      <c r="I87" s="10">
        <f t="shared" si="5"/>
        <v>191</v>
      </c>
      <c r="J87" s="10">
        <f t="shared" si="6"/>
        <v>69</v>
      </c>
      <c r="K87" s="11">
        <f t="shared" si="7"/>
        <v>122</v>
      </c>
      <c r="L87" s="10">
        <f t="shared" si="8"/>
        <v>192</v>
      </c>
      <c r="M87" s="10">
        <f t="shared" si="9"/>
        <v>69</v>
      </c>
      <c r="N87" s="11">
        <f t="shared" si="10"/>
        <v>123</v>
      </c>
      <c r="O87" s="10">
        <f t="shared" si="11"/>
        <v>195</v>
      </c>
      <c r="P87" s="10">
        <f t="shared" si="12"/>
        <v>70</v>
      </c>
      <c r="Q87" s="12">
        <f t="shared" si="13"/>
        <v>125</v>
      </c>
    </row>
    <row r="88" spans="2:17">
      <c r="B88" s="18">
        <v>66</v>
      </c>
      <c r="C88" s="14" t="s">
        <v>93</v>
      </c>
      <c r="D88" s="14"/>
      <c r="E88" s="12">
        <v>200</v>
      </c>
      <c r="F88" s="10">
        <f t="shared" ref="F88:F90" si="15">INT((5329/14447)*E88)</f>
        <v>73</v>
      </c>
      <c r="G88" s="11">
        <f t="shared" ref="G88:G90" si="16">E88-F88</f>
        <v>127</v>
      </c>
      <c r="H88" s="10">
        <f t="shared" si="14"/>
        <v>94.373699999999999</v>
      </c>
      <c r="I88" s="10">
        <f t="shared" ref="I88:I90" si="17">INT((14595/14447)*E88)</f>
        <v>202</v>
      </c>
      <c r="J88" s="10">
        <f t="shared" ref="J88:J90" si="18">INT((5329/14595)*I88)</f>
        <v>73</v>
      </c>
      <c r="K88" s="11">
        <f t="shared" ref="K88:K90" si="19">I88-J88</f>
        <v>129</v>
      </c>
      <c r="L88" s="10">
        <f t="shared" ref="L88:L90" si="20">INT((14633/14447)*E88)</f>
        <v>202</v>
      </c>
      <c r="M88" s="10">
        <f t="shared" ref="M88:M90" si="21">INT((5329/14633)*L88)</f>
        <v>73</v>
      </c>
      <c r="N88" s="11">
        <f t="shared" ref="N88:N90" si="22">L88-M88</f>
        <v>129</v>
      </c>
      <c r="O88" s="10">
        <f t="shared" ref="O88:O90" si="23">INT((14833/14447)*E88)</f>
        <v>205</v>
      </c>
      <c r="P88" s="10">
        <f t="shared" ref="P88:P90" si="24">INT((5329/14833)*O88)</f>
        <v>73</v>
      </c>
      <c r="Q88" s="12">
        <f t="shared" ref="Q88:Q90" si="25">O88-P88</f>
        <v>132</v>
      </c>
    </row>
    <row r="89" spans="2:17">
      <c r="B89" s="18">
        <v>67</v>
      </c>
      <c r="C89" s="14" t="s">
        <v>94</v>
      </c>
      <c r="D89" s="14"/>
      <c r="E89" s="12">
        <v>190</v>
      </c>
      <c r="F89" s="10">
        <f t="shared" si="15"/>
        <v>70</v>
      </c>
      <c r="G89" s="11">
        <f t="shared" si="16"/>
        <v>120</v>
      </c>
      <c r="H89" s="10">
        <f t="shared" si="14"/>
        <v>89.171999999999997</v>
      </c>
      <c r="I89" s="10">
        <f t="shared" si="17"/>
        <v>191</v>
      </c>
      <c r="J89" s="10">
        <f t="shared" si="18"/>
        <v>69</v>
      </c>
      <c r="K89" s="11">
        <f t="shared" si="19"/>
        <v>122</v>
      </c>
      <c r="L89" s="10">
        <f t="shared" si="20"/>
        <v>192</v>
      </c>
      <c r="M89" s="10">
        <f t="shared" si="21"/>
        <v>69</v>
      </c>
      <c r="N89" s="11">
        <f t="shared" si="22"/>
        <v>123</v>
      </c>
      <c r="O89" s="10">
        <f t="shared" si="23"/>
        <v>195</v>
      </c>
      <c r="P89" s="10">
        <f t="shared" si="24"/>
        <v>70</v>
      </c>
      <c r="Q89" s="12">
        <f t="shared" si="25"/>
        <v>125</v>
      </c>
    </row>
    <row r="90" spans="2:17">
      <c r="B90" s="18">
        <v>68</v>
      </c>
      <c r="C90" s="14" t="s">
        <v>95</v>
      </c>
      <c r="D90" s="14"/>
      <c r="E90" s="12">
        <v>190</v>
      </c>
      <c r="F90" s="10">
        <f t="shared" si="15"/>
        <v>70</v>
      </c>
      <c r="G90" s="11">
        <f t="shared" si="16"/>
        <v>120</v>
      </c>
      <c r="H90" s="10">
        <f t="shared" si="14"/>
        <v>89.171999999999997</v>
      </c>
      <c r="I90" s="10">
        <f t="shared" si="17"/>
        <v>191</v>
      </c>
      <c r="J90" s="10">
        <f t="shared" si="18"/>
        <v>69</v>
      </c>
      <c r="K90" s="11">
        <f t="shared" si="19"/>
        <v>122</v>
      </c>
      <c r="L90" s="10">
        <f t="shared" si="20"/>
        <v>192</v>
      </c>
      <c r="M90" s="10">
        <f t="shared" si="21"/>
        <v>69</v>
      </c>
      <c r="N90" s="11">
        <f t="shared" si="22"/>
        <v>123</v>
      </c>
      <c r="O90" s="10">
        <f t="shared" si="23"/>
        <v>195</v>
      </c>
      <c r="P90" s="10">
        <f t="shared" si="24"/>
        <v>70</v>
      </c>
      <c r="Q90" s="12">
        <f t="shared" si="25"/>
        <v>125</v>
      </c>
    </row>
    <row r="91" spans="2:17">
      <c r="B91" s="19"/>
      <c r="C91" s="78" t="s">
        <v>96</v>
      </c>
      <c r="D91" s="17">
        <f t="shared" ref="D91:Q91" si="26">SUM(D23:D90)</f>
        <v>0</v>
      </c>
      <c r="E91" s="21">
        <f t="shared" si="26"/>
        <v>13020</v>
      </c>
      <c r="F91" s="21">
        <f t="shared" si="26"/>
        <v>4791</v>
      </c>
      <c r="G91" s="21">
        <f t="shared" si="26"/>
        <v>8229</v>
      </c>
      <c r="H91" s="21">
        <f t="shared" si="26"/>
        <v>6114.9698999999928</v>
      </c>
      <c r="I91" s="21">
        <f t="shared" si="26"/>
        <v>13097</v>
      </c>
      <c r="J91" s="21">
        <f t="shared" si="26"/>
        <v>4732</v>
      </c>
      <c r="K91" s="21">
        <f t="shared" si="26"/>
        <v>8365</v>
      </c>
      <c r="L91" s="21">
        <f t="shared" si="26"/>
        <v>13156</v>
      </c>
      <c r="M91" s="21">
        <f t="shared" si="26"/>
        <v>4732</v>
      </c>
      <c r="N91" s="21">
        <f t="shared" si="26"/>
        <v>8424</v>
      </c>
      <c r="O91" s="21">
        <f t="shared" si="26"/>
        <v>13360</v>
      </c>
      <c r="P91" s="21">
        <f t="shared" si="26"/>
        <v>4791</v>
      </c>
      <c r="Q91" s="21">
        <f t="shared" si="26"/>
        <v>8569</v>
      </c>
    </row>
    <row r="92" spans="2:17">
      <c r="B92" s="22"/>
      <c r="C92" s="20"/>
      <c r="D92" s="23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>
      <c r="B93" s="15"/>
      <c r="C93" s="77" t="s">
        <v>97</v>
      </c>
      <c r="D93" s="17">
        <f>D91+D92+D22</f>
        <v>0</v>
      </c>
      <c r="E93" s="17">
        <f t="shared" ref="E93:Q93" si="27">E91+E22</f>
        <v>14447</v>
      </c>
      <c r="F93" s="17">
        <f t="shared" si="27"/>
        <v>5329</v>
      </c>
      <c r="G93" s="17">
        <f t="shared" si="27"/>
        <v>9118</v>
      </c>
      <c r="H93" s="17">
        <f t="shared" si="27"/>
        <v>6775.5857999999926</v>
      </c>
      <c r="I93" s="17">
        <f t="shared" si="27"/>
        <v>14595</v>
      </c>
      <c r="J93" s="17">
        <f t="shared" si="27"/>
        <v>5329</v>
      </c>
      <c r="K93" s="17">
        <f t="shared" si="27"/>
        <v>9266</v>
      </c>
      <c r="L93" s="17">
        <f t="shared" si="27"/>
        <v>14633</v>
      </c>
      <c r="M93" s="17">
        <f t="shared" si="27"/>
        <v>5329</v>
      </c>
      <c r="N93" s="17">
        <f t="shared" si="27"/>
        <v>9304</v>
      </c>
      <c r="O93" s="17">
        <f t="shared" si="27"/>
        <v>14833</v>
      </c>
      <c r="P93" s="17">
        <f t="shared" si="27"/>
        <v>5329</v>
      </c>
      <c r="Q93" s="17">
        <f t="shared" si="27"/>
        <v>9504</v>
      </c>
    </row>
    <row r="94" spans="2:17">
      <c r="B94" s="24"/>
      <c r="C94" s="25"/>
      <c r="D94" s="26"/>
      <c r="E94" s="27"/>
      <c r="F94" s="27"/>
      <c r="G94" s="27"/>
      <c r="H94" s="27"/>
      <c r="I94" s="27"/>
      <c r="J94" s="27"/>
      <c r="K94" s="27"/>
      <c r="L94" s="28"/>
      <c r="M94" s="28"/>
      <c r="N94" s="29"/>
      <c r="P94" s="4" t="s">
        <v>98</v>
      </c>
    </row>
    <row r="95" spans="2:17">
      <c r="C95" s="30"/>
      <c r="D95" s="24"/>
      <c r="E95" s="31"/>
      <c r="F95" s="31"/>
      <c r="G95" s="31"/>
      <c r="H95" s="31"/>
      <c r="I95" s="31"/>
      <c r="J95" s="31"/>
      <c r="K95" s="31"/>
      <c r="M95" s="4" t="s">
        <v>98</v>
      </c>
    </row>
    <row r="96" spans="2:17" customFormat="1">
      <c r="B96" s="32"/>
      <c r="C96" s="33"/>
      <c r="D96" s="33" t="s">
        <v>99</v>
      </c>
      <c r="E96" s="33" t="s">
        <v>99</v>
      </c>
      <c r="F96" s="33" t="s">
        <v>100</v>
      </c>
      <c r="G96" s="52" t="s">
        <v>112</v>
      </c>
      <c r="H96" s="52" t="s">
        <v>99</v>
      </c>
      <c r="I96" s="52" t="s">
        <v>111</v>
      </c>
      <c r="J96" s="53"/>
      <c r="K96" s="52"/>
      <c r="L96" s="54"/>
      <c r="M96" s="54"/>
      <c r="N96" s="54"/>
      <c r="O96" s="54"/>
      <c r="P96" s="54"/>
    </row>
    <row r="97" spans="2:16" customFormat="1">
      <c r="B97" s="32"/>
      <c r="C97" s="33"/>
      <c r="D97" s="33" t="s">
        <v>102</v>
      </c>
      <c r="E97" s="33"/>
      <c r="F97" s="33"/>
      <c r="G97" s="52"/>
      <c r="H97" s="52" t="s">
        <v>102</v>
      </c>
      <c r="I97" s="52" t="s">
        <v>115</v>
      </c>
      <c r="J97" s="53"/>
      <c r="K97" s="52"/>
      <c r="L97" s="54"/>
      <c r="M97" s="54"/>
      <c r="N97" s="55"/>
      <c r="O97" s="55"/>
      <c r="P97" s="54"/>
    </row>
    <row r="98" spans="2:16" customFormat="1">
      <c r="B98" s="32"/>
      <c r="C98" s="33"/>
      <c r="D98" s="33" t="s">
        <v>104</v>
      </c>
      <c r="E98" s="33"/>
      <c r="F98" s="33"/>
      <c r="G98" s="52"/>
      <c r="H98" s="52" t="s">
        <v>104</v>
      </c>
      <c r="I98" s="52"/>
      <c r="J98" s="53"/>
      <c r="K98" s="52"/>
      <c r="L98" s="55"/>
      <c r="M98" s="55"/>
      <c r="N98" s="55"/>
      <c r="O98" s="55"/>
      <c r="P98" s="54"/>
    </row>
    <row r="99" spans="2:16" customFormat="1">
      <c r="B99" s="32"/>
      <c r="C99" s="35"/>
      <c r="D99" s="33"/>
      <c r="E99" s="36"/>
      <c r="F99" s="34"/>
      <c r="G99" s="55" t="s">
        <v>98</v>
      </c>
      <c r="H99" s="55"/>
      <c r="I99" s="56"/>
      <c r="J99" s="55"/>
      <c r="K99" s="55"/>
      <c r="L99" s="55"/>
      <c r="M99" s="55"/>
      <c r="N99" s="55"/>
      <c r="O99" s="57"/>
      <c r="P99" s="54"/>
    </row>
    <row r="100" spans="2:16">
      <c r="C100" s="5"/>
      <c r="D100" s="30"/>
      <c r="E100" s="7"/>
      <c r="F100" s="37"/>
      <c r="G100" s="55"/>
      <c r="H100" s="55"/>
      <c r="I100" s="56"/>
      <c r="J100" s="55"/>
      <c r="K100" s="55"/>
      <c r="L100" s="55"/>
      <c r="M100" s="55"/>
      <c r="N100" s="57"/>
      <c r="O100" s="57"/>
      <c r="P100" s="58"/>
    </row>
    <row r="101" spans="2:16">
      <c r="C101" s="5"/>
      <c r="D101" s="30"/>
      <c r="E101" s="7"/>
      <c r="F101" s="37"/>
      <c r="G101" s="31"/>
      <c r="H101" s="31"/>
      <c r="I101" s="7"/>
      <c r="J101" s="37"/>
      <c r="K101" s="31"/>
      <c r="L101" s="31"/>
      <c r="M101" s="31"/>
      <c r="N101" s="31"/>
      <c r="O101" s="31"/>
    </row>
    <row r="102" spans="2:16">
      <c r="C102" s="30"/>
      <c r="D102" s="30"/>
      <c r="E102" s="30"/>
      <c r="F102" s="30"/>
      <c r="G102" s="30"/>
      <c r="H102" s="30"/>
      <c r="I102" s="30"/>
      <c r="K102" s="30"/>
    </row>
    <row r="103" spans="2:16">
      <c r="C103" s="37"/>
      <c r="D103" s="30"/>
      <c r="E103" s="30"/>
      <c r="F103" s="30"/>
      <c r="G103" s="30"/>
      <c r="H103" s="30"/>
      <c r="I103" s="37"/>
      <c r="K103" s="30"/>
      <c r="N103" s="37"/>
      <c r="O103" s="37"/>
    </row>
    <row r="104" spans="2:16">
      <c r="C104" s="37"/>
      <c r="D104" s="30"/>
      <c r="E104" s="30"/>
      <c r="F104" s="30"/>
      <c r="G104" s="30"/>
      <c r="H104" s="30"/>
      <c r="I104" s="37"/>
      <c r="K104" s="30"/>
      <c r="L104" s="37"/>
      <c r="M104" s="37"/>
      <c r="N104" s="37"/>
      <c r="O104" s="37"/>
    </row>
    <row r="105" spans="2:16">
      <c r="C105" s="5"/>
      <c r="D105" s="30"/>
      <c r="E105" s="7"/>
      <c r="F105" s="37"/>
      <c r="G105" s="37"/>
      <c r="H105" s="37"/>
      <c r="I105" s="7"/>
      <c r="J105" s="37"/>
      <c r="K105" s="37"/>
      <c r="L105" s="37"/>
      <c r="M105" s="37"/>
      <c r="N105" s="31"/>
      <c r="O105" s="31"/>
    </row>
    <row r="106" spans="2:16">
      <c r="C106" s="5"/>
      <c r="D106" s="30"/>
      <c r="E106" s="7"/>
      <c r="F106" s="37"/>
      <c r="G106" s="31"/>
      <c r="H106" s="31"/>
      <c r="I106" s="7"/>
      <c r="J106" s="37"/>
      <c r="K106" s="31"/>
      <c r="L106" s="31"/>
      <c r="M106" s="31"/>
      <c r="N106" s="31"/>
      <c r="O106" s="31"/>
    </row>
    <row r="107" spans="2:16">
      <c r="C107" s="30"/>
      <c r="D107" s="7"/>
      <c r="E107" s="37"/>
      <c r="F107" s="37"/>
      <c r="G107" s="37"/>
      <c r="H107" s="37"/>
      <c r="I107" s="37"/>
      <c r="J107" s="37"/>
      <c r="K107" s="37"/>
    </row>
    <row r="108" spans="2:16">
      <c r="C108" s="30"/>
      <c r="D108" s="7"/>
      <c r="E108" s="37"/>
      <c r="F108" s="37"/>
      <c r="G108" s="37"/>
      <c r="H108" s="37"/>
      <c r="I108" s="37"/>
      <c r="J108" s="37"/>
      <c r="K108" s="37"/>
    </row>
    <row r="109" spans="2:16">
      <c r="C109" s="5"/>
      <c r="D109" s="7"/>
      <c r="E109" s="37"/>
      <c r="F109" s="37"/>
      <c r="G109" s="37"/>
      <c r="H109" s="37"/>
      <c r="I109" s="37"/>
      <c r="J109" s="37"/>
      <c r="K109" s="37"/>
    </row>
    <row r="110" spans="2:16">
      <c r="C110" s="5"/>
      <c r="D110" s="7"/>
      <c r="E110" s="37"/>
      <c r="F110" s="31"/>
      <c r="G110" s="31"/>
      <c r="H110" s="37"/>
      <c r="I110" s="37"/>
      <c r="J110" s="31"/>
      <c r="K110" s="31"/>
    </row>
    <row r="111" spans="2:16">
      <c r="D111" s="24"/>
      <c r="E111" s="31"/>
      <c r="F111" s="31"/>
      <c r="G111" s="31"/>
      <c r="H111" s="31"/>
      <c r="I111" s="31"/>
      <c r="J111" s="31"/>
      <c r="K111" s="31"/>
    </row>
    <row r="112" spans="2:16">
      <c r="C112" s="5"/>
      <c r="D112" s="7"/>
      <c r="E112" s="37"/>
      <c r="F112" s="37"/>
      <c r="G112" s="37"/>
      <c r="H112" s="37"/>
      <c r="I112" s="37"/>
      <c r="J112" s="37"/>
      <c r="K112" s="37"/>
    </row>
    <row r="113" spans="2:11">
      <c r="C113" s="5"/>
      <c r="D113" s="7"/>
      <c r="E113" s="37"/>
      <c r="F113" s="37"/>
      <c r="G113" s="37"/>
      <c r="H113" s="37"/>
      <c r="I113" s="37"/>
      <c r="J113" s="37"/>
      <c r="K113" s="37"/>
    </row>
    <row r="114" spans="2:11">
      <c r="B114" s="4"/>
      <c r="C114" s="5"/>
      <c r="D114" s="7"/>
      <c r="E114" s="37"/>
      <c r="F114" s="37"/>
      <c r="G114" s="37"/>
      <c r="H114" s="37"/>
      <c r="I114" s="37"/>
      <c r="J114" s="37"/>
      <c r="K114" s="37"/>
    </row>
    <row r="115" spans="2:11">
      <c r="B115" s="4"/>
      <c r="C115" s="5"/>
      <c r="D115" s="7"/>
      <c r="E115" s="37"/>
      <c r="F115" s="37"/>
      <c r="G115" s="37"/>
      <c r="H115" s="37"/>
      <c r="I115" s="37"/>
      <c r="J115" s="37"/>
      <c r="K115" s="37"/>
    </row>
    <row r="116" spans="2:11">
      <c r="B116" s="4"/>
      <c r="C116" s="5"/>
      <c r="D116" s="7"/>
      <c r="E116" s="37"/>
      <c r="F116" s="37"/>
      <c r="G116" s="37"/>
      <c r="H116" s="37"/>
      <c r="I116" s="37"/>
      <c r="J116" s="37"/>
      <c r="K116" s="37"/>
    </row>
    <row r="117" spans="2:11">
      <c r="B117" s="4"/>
      <c r="D117" s="24"/>
      <c r="E117" s="31"/>
      <c r="F117" s="31"/>
      <c r="G117" s="31"/>
      <c r="H117" s="31"/>
      <c r="I117" s="31"/>
      <c r="J117" s="31"/>
      <c r="K117" s="31"/>
    </row>
    <row r="129" s="4" customFormat="1" ht="14.25"/>
    <row r="130" s="4" customFormat="1" ht="14.25"/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Sheet1!Imprimare_titluri</vt:lpstr>
      <vt:lpstr>Sheet4!Imprimare_titluri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</dc:creator>
  <cp:lastModifiedBy>Ilade Nicoleta</cp:lastModifiedBy>
  <cp:lastPrinted>2017-03-09T07:30:54Z</cp:lastPrinted>
  <dcterms:created xsi:type="dcterms:W3CDTF">2016-01-28T21:08:01Z</dcterms:created>
  <dcterms:modified xsi:type="dcterms:W3CDTF">2017-03-09T07:31:23Z</dcterms:modified>
</cp:coreProperties>
</file>